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Windows="1"/>
  <bookViews>
    <workbookView xWindow="480" yWindow="135" windowWidth="15600" windowHeight="7935" firstSheet="1" activeTab="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Annexure-A" sheetId="9" r:id="rId9"/>
  </sheets>
  <definedNames/>
  <calcPr fullCalcOnLoad="1"/>
</workbook>
</file>

<file path=xl/sharedStrings.xml><?xml version="1.0" encoding="utf-8"?>
<sst xmlns="http://schemas.openxmlformats.org/spreadsheetml/2006/main" count="326" uniqueCount="201">
  <si>
    <t>Project / Scheme</t>
  </si>
  <si>
    <t>Amount (Rs.)</t>
  </si>
  <si>
    <t>Component / Sub-component</t>
  </si>
  <si>
    <t>Strengthening of Farmer's Training Centres</t>
  </si>
  <si>
    <t>Maxx Pick - up Vehicles</t>
  </si>
  <si>
    <t>Computerization / MIS</t>
  </si>
  <si>
    <t>Organization of Fertility Camps</t>
  </si>
  <si>
    <t>Semen Station (LNS&amp;DS)</t>
  </si>
  <si>
    <t>Training of Existing AI Workers</t>
  </si>
  <si>
    <t>Bulk LN Transport &amp; Dist. System</t>
  </si>
  <si>
    <t>Establishment of new FSBS (at Barapetta)</t>
  </si>
  <si>
    <t>Procurement of Imported Semen</t>
  </si>
  <si>
    <t>Strengthening of Bull Mother Farms</t>
  </si>
  <si>
    <t>Swamp Buffalo Germplasm</t>
  </si>
  <si>
    <t>Murrah Buffalo Germplasm</t>
  </si>
  <si>
    <t>Replacement of equipment for existing AI Centres / Conversion to Mobile AI Centres</t>
  </si>
  <si>
    <t>Strengthening of existing FSBs</t>
  </si>
  <si>
    <t>Introduction of A.I. in Non A.I. Centres</t>
  </si>
  <si>
    <t>Managerial Grant</t>
  </si>
  <si>
    <t>Honorarium</t>
  </si>
  <si>
    <t>Semen Production Contingency</t>
  </si>
  <si>
    <t>Fodder Contingency</t>
  </si>
  <si>
    <t>Diesel / POL for FSBS</t>
  </si>
  <si>
    <t>Electricity Bills</t>
  </si>
  <si>
    <t>General Contingency</t>
  </si>
  <si>
    <t>Operation &amp; Mainteinance of Vehicles</t>
  </si>
  <si>
    <t>Printing &amp; Stationery</t>
  </si>
  <si>
    <t>Audit Fees &amp; Legal Expenses</t>
  </si>
  <si>
    <t>Procurement of Frozen Semen Doses</t>
  </si>
  <si>
    <t>Procurement of Liquid Nitrogen</t>
  </si>
  <si>
    <t>FSBS Management Consultancy</t>
  </si>
  <si>
    <t>Special Allowances for FSBS Staff</t>
  </si>
  <si>
    <t>Computerization of Accounts</t>
  </si>
  <si>
    <t>Telephone, Internet &amp; Taxes</t>
  </si>
  <si>
    <t>A.I. Consumables</t>
  </si>
  <si>
    <t>Training &amp; Estbb of Private AI Workers</t>
  </si>
  <si>
    <t>Godhan Niwas (SD Money)</t>
  </si>
  <si>
    <t>Natural Service Bulls</t>
  </si>
  <si>
    <t>GRAND TOTAL</t>
  </si>
  <si>
    <t>Establishment of new FSBs</t>
  </si>
  <si>
    <t>2,00,00,000.00</t>
  </si>
  <si>
    <t>1,60,000.00</t>
  </si>
  <si>
    <t>6,42,320.00</t>
  </si>
  <si>
    <t>4,00,000.00</t>
  </si>
  <si>
    <t>1,89,503.00</t>
  </si>
  <si>
    <t>3,69,188.00</t>
  </si>
  <si>
    <t>2,00,000.00</t>
  </si>
  <si>
    <t>10,00,000.00</t>
  </si>
  <si>
    <t>1,00,000.00</t>
  </si>
  <si>
    <t>5,00,000.00</t>
  </si>
  <si>
    <t>3,00,000.00</t>
  </si>
  <si>
    <t>20,00,000.00</t>
  </si>
  <si>
    <t>Nil</t>
  </si>
  <si>
    <t>Director A.H. &amp; Vety's Fund earmarked for release of SD money to the contractor.</t>
  </si>
  <si>
    <t>30,00,000.00</t>
  </si>
  <si>
    <t>Particulars of the work to be done/Expenditure to be incurred</t>
  </si>
  <si>
    <t>Release of S.D. Money against civil works done at Khanapara.</t>
  </si>
  <si>
    <t>Procurement of Universal AI Guns for departmental A.I. Centres .</t>
  </si>
  <si>
    <t>2nd phase of civil works at Barapetta : Rs.250.00 Lakhs. Remaining amount being release of S.D. money against previous works.</t>
  </si>
  <si>
    <t>Computer data operator for monitoring cell, ALDA</t>
  </si>
  <si>
    <t>Sl. No.</t>
  </si>
  <si>
    <t>Particulars of the work to be done/ Expenditure to be incurred</t>
  </si>
  <si>
    <t>4,35,743.00</t>
  </si>
  <si>
    <t>Fund will be utilised for repair and servicing of 10 old Liquid Nitrogen delivery vans for regular transportation of frozen semen doses and liquid nitrogen from the Frozen Semen Banks to the AI Centres under their jurisdiction.</t>
  </si>
  <si>
    <t>2,50,000.00</t>
  </si>
  <si>
    <t>SL. NO.</t>
  </si>
  <si>
    <t>SUB-HEADS</t>
  </si>
  <si>
    <t>Re-casted Amount (Rs.)</t>
  </si>
  <si>
    <t>Office Furniture</t>
  </si>
  <si>
    <t>Office Stationery</t>
  </si>
  <si>
    <t>Hiring of LMV</t>
  </si>
  <si>
    <t>P.O.L of LMV</t>
  </si>
  <si>
    <t>Photo Copier(Opening Balance as on 1-4-2011)</t>
  </si>
  <si>
    <t>T.A/D.A within the state</t>
  </si>
  <si>
    <t>T.A/D.A outside the state</t>
  </si>
  <si>
    <t>Printing</t>
  </si>
  <si>
    <t>Advertisement and publicity</t>
  </si>
  <si>
    <t>Contingency</t>
  </si>
  <si>
    <t>Meeting Expenses</t>
  </si>
  <si>
    <t>Audit Fees</t>
  </si>
  <si>
    <t>Electricity, Water, Municipal Tax, Fax and Telephone</t>
  </si>
  <si>
    <t>Protocol Expenses</t>
  </si>
  <si>
    <t>Daily wages for part time sweeper</t>
  </si>
  <si>
    <t>Inter Com/ Semen Production Contingency including Fodder Contingency</t>
  </si>
  <si>
    <t>Conveyance Allowance for Treasurer</t>
  </si>
  <si>
    <t>Book-Keeping Allowances</t>
  </si>
  <si>
    <t>TOTAL:</t>
  </si>
  <si>
    <t xml:space="preserve">MANAGERIAL GRANT CURRENT BALANCES AND RECASTED AMOUNTS:
</t>
  </si>
  <si>
    <t>Consultancy &amp; Technical Services</t>
  </si>
  <si>
    <t>Field Performance Recording</t>
  </si>
  <si>
    <t>2,17,650.00</t>
  </si>
  <si>
    <t>Concurrent Evaluation</t>
  </si>
  <si>
    <t>Work plan to be prepared for two persons.</t>
  </si>
  <si>
    <t>Remaining part of approved action plan to be done by Deputy Director, CCBP, Khanapara</t>
  </si>
  <si>
    <t xml:space="preserve">  </t>
  </si>
  <si>
    <t>Contractual Accounts Staff</t>
  </si>
  <si>
    <t>Publicity &amp; other expenses</t>
  </si>
  <si>
    <t>-</t>
  </si>
  <si>
    <t>126 Nos. Jersey or Jersey x H.F. cross bulls of high pedigree procured will be distributed among the farmers of the transport bottleneck areas of remote districts for upgrading their local cattle of the area, where the existing AI network of the State cannot reach.</t>
  </si>
  <si>
    <t xml:space="preserve">Specialized Equipments for FSBS </t>
  </si>
  <si>
    <t>Civil Works at State Veterinary Dispensary, Ponka, Golaghat</t>
  </si>
  <si>
    <t>Fortified Bull Ration for FSBS</t>
  </si>
  <si>
    <t>Construction of Boundary wall of ALDA campus at Khanapara</t>
  </si>
  <si>
    <t>Contractual / Casual Labour and Contract Labour</t>
  </si>
  <si>
    <t>Work plan placed in the meeting as per sanction by Govt. of India.</t>
  </si>
  <si>
    <t>Publicity &amp; Documentation</t>
  </si>
  <si>
    <t>Specialized Equipment &amp; Service</t>
  </si>
  <si>
    <t>NPCBB                                 A) Opening Balance (01/04/2017)</t>
  </si>
  <si>
    <t>Expenditure from 1/4/16 to 31/03/17</t>
  </si>
  <si>
    <t>Conveyance allowance to Treasurer @ Rs.3000/ per month</t>
  </si>
  <si>
    <t>Remuneration of Treasurer</t>
  </si>
  <si>
    <t xml:space="preserve">Expenditure from 01/04/16 to 31/03/17 </t>
  </si>
  <si>
    <t>BALANCE AS ON 31/03/17(Rs.)</t>
  </si>
  <si>
    <t>Required for procurement of laboratory chemicals for semen processing, disposable rubber items for semen collection, production etc.</t>
  </si>
  <si>
    <t>Proposed for fodder cultivation and maintaining the plots, irrigation to fodder field, POL for tractor, service of tractor, procurement of hay/ paddy straw during dry season etc. in Barapetta FSBS and Barhampur farm, if required.</t>
  </si>
  <si>
    <t>Required for the generator for uninterrupted processing of semen in the lab at Barapetta FSBS. POL for Pik-up vehicle.</t>
  </si>
  <si>
    <t>For FSBS Barapetta and Khanapara office, if required.</t>
  </si>
  <si>
    <t xml:space="preserve">Miscellaneous expenses </t>
  </si>
  <si>
    <t>As per requirement</t>
  </si>
  <si>
    <t>Rs.20,000/- per month to an expert (including conveyance).</t>
  </si>
  <si>
    <t>The officers and technical staffs working in the semen station will be provided with special allowances for discharging duty in the station as they are deprived of private practice. Officers: Rs.5,000/- per month, Paravets: Rs.3,000/- per month is proposed.</t>
  </si>
  <si>
    <t>Fund is earmarked for engagement of contract labour and daily wage labour at Barapetta FSBS, etc. for bull management, fodder cultivation and security services of the semen station.</t>
  </si>
  <si>
    <t>Two numbers of Junior Accounts Consultant at Khanapara HQ at Minimum Wages of Assam.</t>
  </si>
  <si>
    <t>Procurement of hardware &amp; software for accounts work.</t>
  </si>
  <si>
    <t>Khanapara and Barapetta.</t>
  </si>
  <si>
    <t>Development of parking facility for LN Tankers.</t>
  </si>
  <si>
    <t>ISO Certification of Barapetta - FSBS.</t>
  </si>
  <si>
    <t>Cash Handling Allowance to Cashier-ALDA @ Rs.500/- per month</t>
  </si>
  <si>
    <t>PROJECTED RECEIPTS (01/04/2017 to 31/03/2018)</t>
  </si>
  <si>
    <t>PROPOSED EXPENDITURE (01/04/2017 to 31/03/2018)</t>
  </si>
  <si>
    <t>Revenue Receipts                   A) Opening Balance (01/04/2017)                                B) Projected Receipts (01/04/2017 to 31/03/2018)</t>
  </si>
  <si>
    <t>Other Schematic Funds  (Director's release, etc):                                                                                                            A)  Opening Balance (01/04/2017)</t>
  </si>
  <si>
    <t>Pure breed Jersey, HF, Sahiwal &amp; Gir bulls will be procured from outside Assam against Barapetta for production of Frozen Semen to meet the AI requirement of the State. This includes bulls of High Genetic Merit to be procured from NDDB.</t>
  </si>
  <si>
    <t>Payment againt Deep Boring &amp; Water Supply Works at Govt Livestock Farm, Barhampur, Nagaon</t>
  </si>
  <si>
    <t>Replacement of Swamp buffalos, capacity building of field level officers on swamp buffalo husbandry and management the breadline of the farm for implementation of in house crossbreeding programme recommended in the National Seminar held in Feb/2005</t>
  </si>
  <si>
    <t>Construction of Toilet &amp; Installation of Tube Well at FSB-Balijana (Goalpara)</t>
  </si>
  <si>
    <t>Evaluation of NPCBB by a third party. Engagement of AAU for the job is suggested.</t>
  </si>
  <si>
    <t>Payment of Honorarium to Veterinarians who tagged the insured animals under the scheme.</t>
  </si>
  <si>
    <t>Required for printing of office documents and progress report formats to be distributed to the field AI Centres. Procurement of stationery items.</t>
  </si>
  <si>
    <t>Payment against ongoing works is proposed.</t>
  </si>
  <si>
    <t>Procurement of essential equipments for FSBS - Barapetta &amp; for any emergency equipment.</t>
  </si>
  <si>
    <t>Data operator at Khanapara HQ at Minimum Wages of Assam.</t>
  </si>
  <si>
    <t>For Publicity and awareness programme. Sire Directory &amp; Video Commercial for FSBS-Barapetta.</t>
  </si>
  <si>
    <t>One Trained Vety First Aid &amp; AI Workers is proposed to be engaged with Rs 10,500.00 per month wages and Rs 3,000.00 per month non practicing allowance.</t>
  </si>
  <si>
    <t>Cell Phone Allowances @ Rs 1000 pm for CEO &amp; Rs 750 pm for Managers.</t>
  </si>
  <si>
    <t>Maintenance &amp; Service of Bulk LN Tanks</t>
  </si>
  <si>
    <t>Payment against ordered equipment. Training of Private AI Workers at Demow &amp; Silchar and Tapering Grant to them after completion of training.</t>
  </si>
  <si>
    <t>Procurement of AI Bulls (Pure Breed)</t>
  </si>
  <si>
    <t>Strenghthening of Demow  Farmer's training centre being done with civil works to facilitate training of farmers and Private AI Workers of Upper Assam. Part of the work has been completed.</t>
  </si>
  <si>
    <t>One new Mahindra Bolero Pick Up Vehicle is proposed to be procured for Bokakhat-RAIC being converted to an FSB.</t>
  </si>
  <si>
    <t>Rs. 6,000.00 per month</t>
  </si>
  <si>
    <t>Procurement of A.I. Bulls (Cross Bred)</t>
  </si>
  <si>
    <t>Repairing of Buffalo Sheds at Govt Livestock Farm, Barhampur, Nagaon</t>
  </si>
  <si>
    <t>Procurement of semen doses from outside the State in case of need and also from A.A.U.</t>
  </si>
  <si>
    <t>Liquid nitrogen is the life of any AI operation as it is the preservation media of the FS. As the Govt. of Assam has discontinued the supply of the LN, ALDA has to keep the fund provision for LN procurement so that the AI operation is not hampered  and the farmers of the state do not suffer.</t>
  </si>
  <si>
    <t>For production of quality semen, the bulls of the semen station will be provided with good quality concentrate feeds @ 3-4 KG/bull/ day apart from the fodder. The fund is earmarked for procurement of concentrate feeds for the bulls of the semen station, as and when required.</t>
  </si>
  <si>
    <t>Procurement of AI Sheath, Straw and Gloves. Amount includes pending bills due for payment against supply of sheath &amp; gloves</t>
  </si>
  <si>
    <t>National Project for Bovine Breeding  (NPBB) (Fund yet to be received)</t>
  </si>
  <si>
    <t>National Mission on Bovine Productivity (NMBP) (Fund yet to be received)</t>
  </si>
  <si>
    <t>Work plan placed in the meeting as per sanction by Govt. of India. Total cost allocated is Rs.319.05 lakh out of which Government of India's share is Rs.287.15 lakhs (90%) and State's share is Rs.31.91 lakhs (10%).</t>
  </si>
  <si>
    <t>Establishment of Feed Mill for FSBS-Barapetta</t>
  </si>
  <si>
    <t>Honorarium for Veterinary Expert at Bull Mother Farm, Barapetta</t>
  </si>
  <si>
    <t>At Khanapara.</t>
  </si>
  <si>
    <t>Assam Type Office Building</t>
  </si>
  <si>
    <t>Print Media Ads, Radio and T.V Ads. Pending payments are also to be cleared in respect of hoardings.</t>
  </si>
  <si>
    <t xml:space="preserve"> Existing departmental AI Workers (VFA) of the State to be technically refreshed on Artificial Insemination technique and INAPH Software. Newly appointed VFAs of all districts including those who have not got refreshers training on A.I. will be brought under training course.</t>
  </si>
  <si>
    <t>Training of Professionals (within &amp; outside the State)</t>
  </si>
  <si>
    <t xml:space="preserve">Training Abroad </t>
  </si>
  <si>
    <t>Pending payments to be cleared. S.D. money to be released (Silchar, Manja &amp; Kokrajhar FSBs)</t>
  </si>
  <si>
    <t>Renovation of Buffalo Sheds at Barhampur Farm</t>
  </si>
  <si>
    <t>Available fund will be utilized against attached head-wise proposal. (Annexure-A)</t>
  </si>
  <si>
    <t>Payment of pending bills against TV advertisements telecast up to March/2017 and savings amount.</t>
  </si>
  <si>
    <t>All cryogenic equipments  require continuous mainteinance due to exposure to extremely cold/hot temperature. Fund earmarked for regular servicing and emergency repairing of the tankers and silos to facilitate uninterrupted supply of FS and LN to the field. Re-painting cost is also included in respect of bulk LN vessels.</t>
  </si>
  <si>
    <t>Training of SSB Paravets</t>
  </si>
  <si>
    <t>A.I. Training for 10 persons.</t>
  </si>
  <si>
    <t>a) Field Vets in Management of A.I. Services.                       b)Professionals for Semen Processing, Quality Control and Breeding Bull Management for FSBS - Barapetta.                            c)On-Site hand on training at FSBS-Barapetta</t>
  </si>
  <si>
    <t>Cross Bred bulls to be procured for FSBS-Barapetta. Buy back of male calves for inter-se mating.</t>
  </si>
  <si>
    <t>Livestock Census  (Fund yet to be received)</t>
  </si>
  <si>
    <t>Expenditure to be incurred as per guidelines of the Programme.</t>
  </si>
  <si>
    <t>Appointment of a Retired Veterinarian @ Rs.15,000.00 for 12 months.</t>
  </si>
  <si>
    <t>Production of Bull Ration/Cattle Feed.</t>
  </si>
  <si>
    <t>Premium Subsidy</t>
  </si>
  <si>
    <t xml:space="preserve">Advance premium Subsidy for Kamrup, Nagaon, Morigaon, Sonitpur, Jorhat and Barpeta @ Rs.1,89,000.00 for each district </t>
  </si>
  <si>
    <t>Balance as on 31/03/16</t>
  </si>
  <si>
    <t>Livestock Insurance Scheme (LIS)       Opening Balance (01/04/2017)</t>
  </si>
  <si>
    <t>Contractual Staff Engagement at Bull Mother Farm-Barapetta (Assistant Paravet)</t>
  </si>
  <si>
    <t>Campus Development</t>
  </si>
  <si>
    <t>Proposed Amount from 01/04/2017 to 31/03/2018(Rs.)</t>
  </si>
  <si>
    <t>Integrated Sample Survey (Fund yet to be received)</t>
  </si>
  <si>
    <t xml:space="preserve">     </t>
  </si>
  <si>
    <t>State Matching Share</t>
  </si>
  <si>
    <t xml:space="preserve">2,26,18,973.30
</t>
  </si>
  <si>
    <t>Central Share</t>
  </si>
  <si>
    <t>Central Share for Computer</t>
  </si>
  <si>
    <t>Central Share for Training</t>
  </si>
  <si>
    <t xml:space="preserve">Fund to be utilized for the following components as per the guideline given by NIC, Assam -                                                                     1. Provision for Internet connectivity for 2 years in 43 centres for regular online AI reporting.                                            2.  Payment against Laptops for Progress Report and other activities in 23 centres (10 FSBs, Barapetta FSBS, Barhampur Buffalo project, Barapetta BMF, 2 Training Institutes, ALDA HQ and Director Office) for regular online reporting of progress.                                             3. Handholding of data operations in the Dist. HQ for 6 months.                                              4. Development of website. (Rs.5.00 lakh)                                                                                            </t>
  </si>
  <si>
    <t>Procurement of imported semen from NDDB/France; Procurement of live embryos.  (Import licence for semen is awaited from Govt. of India.)</t>
  </si>
  <si>
    <t>Proposed for payment to the Cashier-ALDA @ Rs 500.00 per month.</t>
  </si>
  <si>
    <t xml:space="preserve">Rs 3,000.00 per month. </t>
  </si>
  <si>
    <t xml:space="preserve">One Bulk Liquid Nitrogen Vertical Tank (3 KL) to be installed at RAIC Bokakhat for conversion of the institution to an FSB. Other items proposed at Bokakhat are procurement of cryocans and execution of minor essential civil works required to repair the existing RAIC building.  The Bokakhat-FSB will cover 30 A.I. Centres of Golaghat District. </t>
  </si>
  <si>
    <t>1)POL for all delivery vehicles.                   2)Repair and service of delivery vehicles.                                                 3)Insurance of vehicles.                                4)Repair and service of other vehicles.                                                  5)POL for other vehicles as per requirement.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</si>
</sst>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409]dddd\,\ mmmm\ dd\,\ yyyy"/>
    <numFmt numFmtId="174" formatCode="[$-409]h:mm:ss\ AM/PM"/>
    <numFmt numFmtId="175" formatCode="0.0"/>
    <numFmt numFmtId="176" formatCode="#,##0.000"/>
    <numFmt numFmtId="177" formatCode="#,##0.0000"/>
    <numFmt numFmtId="178" formatCode="#,##0.00000"/>
    <numFmt numFmtId="179" formatCode="#,##0.00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s>
  <fonts count="5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0"/>
      <color indexed="8"/>
      <name val="Calibri"/>
      <family val="2"/>
    </font>
    <font>
      <sz val="12"/>
      <color indexed="8"/>
      <name val="Calibri"/>
      <family val="2"/>
    </font>
    <font>
      <b/>
      <sz val="12"/>
      <color indexed="8"/>
      <name val="Calibri"/>
      <family val="2"/>
    </font>
    <font>
      <b/>
      <u val="single"/>
      <sz val="12"/>
      <color indexed="8"/>
      <name val="Calibri"/>
      <family val="2"/>
    </font>
    <font>
      <b/>
      <sz val="9"/>
      <color indexed="8"/>
      <name val="Calibri"/>
      <family val="2"/>
    </font>
    <font>
      <b/>
      <u val="single"/>
      <sz val="10"/>
      <color indexed="8"/>
      <name val="Calibri"/>
      <family val="2"/>
    </font>
    <font>
      <b/>
      <u val="single"/>
      <sz val="10.5"/>
      <color indexed="8"/>
      <name val="Calibri"/>
      <family val="2"/>
    </font>
    <font>
      <b/>
      <sz val="10.5"/>
      <color indexed="8"/>
      <name val="Calibri"/>
      <family val="2"/>
    </font>
    <font>
      <b/>
      <u val="doub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0"/>
      <color theme="1"/>
      <name val="Calibri"/>
      <family val="2"/>
    </font>
    <font>
      <sz val="12"/>
      <color theme="1"/>
      <name val="Calibri"/>
      <family val="2"/>
    </font>
    <font>
      <b/>
      <sz val="12"/>
      <color theme="1"/>
      <name val="Calibri"/>
      <family val="2"/>
    </font>
    <font>
      <b/>
      <u val="single"/>
      <sz val="12"/>
      <color theme="1"/>
      <name val="Calibri"/>
      <family val="2"/>
    </font>
    <font>
      <b/>
      <sz val="9"/>
      <color theme="1"/>
      <name val="Calibri"/>
      <family val="2"/>
    </font>
    <font>
      <b/>
      <u val="single"/>
      <sz val="10"/>
      <color theme="1"/>
      <name val="Calibri"/>
      <family val="2"/>
    </font>
    <font>
      <b/>
      <u val="single"/>
      <sz val="10.5"/>
      <color theme="1"/>
      <name val="Calibri"/>
      <family val="2"/>
    </font>
    <font>
      <b/>
      <sz val="10.5"/>
      <color theme="1"/>
      <name val="Calibri"/>
      <family val="2"/>
    </font>
    <font>
      <b/>
      <u val="double"/>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1">
    <xf numFmtId="0" fontId="0" fillId="0" borderId="0" xfId="0" applyFont="1" applyAlignment="1">
      <alignment/>
    </xf>
    <xf numFmtId="0" fontId="44" fillId="0" borderId="10" xfId="0" applyFont="1" applyBorder="1" applyAlignment="1">
      <alignment vertical="top" wrapText="1"/>
    </xf>
    <xf numFmtId="0" fontId="44" fillId="0" borderId="10" xfId="0" applyFont="1" applyBorder="1" applyAlignment="1">
      <alignment vertical="top"/>
    </xf>
    <xf numFmtId="0" fontId="0" fillId="0" borderId="0" xfId="0" applyBorder="1" applyAlignment="1">
      <alignment/>
    </xf>
    <xf numFmtId="0" fontId="0" fillId="0" borderId="0" xfId="0" applyAlignment="1">
      <alignment wrapText="1"/>
    </xf>
    <xf numFmtId="0" fontId="45" fillId="0" borderId="10" xfId="0" applyFont="1" applyBorder="1" applyAlignment="1">
      <alignment vertical="top" wrapText="1"/>
    </xf>
    <xf numFmtId="0" fontId="0" fillId="0" borderId="0" xfId="0" applyAlignment="1">
      <alignment horizontal="right"/>
    </xf>
    <xf numFmtId="0" fontId="45" fillId="0" borderId="10" xfId="0" applyFont="1" applyBorder="1" applyAlignment="1">
      <alignment vertical="top" wrapText="1"/>
    </xf>
    <xf numFmtId="0" fontId="45" fillId="0" borderId="0" xfId="0" applyFont="1" applyBorder="1" applyAlignment="1">
      <alignment vertical="top" wrapText="1"/>
    </xf>
    <xf numFmtId="0" fontId="0" fillId="0" borderId="0" xfId="0" applyAlignment="1">
      <alignment/>
    </xf>
    <xf numFmtId="0" fontId="45" fillId="0" borderId="10" xfId="0" applyFont="1" applyBorder="1" applyAlignment="1">
      <alignment vertical="top" wrapText="1"/>
    </xf>
    <xf numFmtId="4" fontId="45" fillId="0" borderId="10" xfId="0" applyNumberFormat="1" applyFont="1" applyBorder="1" applyAlignment="1">
      <alignment horizontal="right" vertical="top"/>
    </xf>
    <xf numFmtId="0" fontId="45" fillId="0" borderId="10" xfId="0" applyFont="1" applyBorder="1" applyAlignment="1">
      <alignment horizontal="right" vertical="top" wrapText="1"/>
    </xf>
    <xf numFmtId="0" fontId="45" fillId="0" borderId="10" xfId="0" applyFont="1" applyBorder="1" applyAlignment="1">
      <alignment vertical="top" wrapText="1"/>
    </xf>
    <xf numFmtId="4" fontId="45" fillId="0" borderId="10" xfId="0" applyNumberFormat="1" applyFont="1" applyBorder="1" applyAlignment="1">
      <alignment horizontal="right" vertical="top"/>
    </xf>
    <xf numFmtId="0" fontId="45" fillId="0" borderId="10" xfId="0" applyNumberFormat="1" applyFont="1" applyBorder="1" applyAlignment="1">
      <alignment horizontal="right" vertical="top"/>
    </xf>
    <xf numFmtId="0" fontId="45" fillId="0" borderId="10" xfId="0" applyFont="1" applyBorder="1" applyAlignment="1">
      <alignment horizontal="right" vertical="top"/>
    </xf>
    <xf numFmtId="0" fontId="0" fillId="0" borderId="10" xfId="0" applyBorder="1" applyAlignment="1">
      <alignment/>
    </xf>
    <xf numFmtId="4" fontId="45" fillId="0" borderId="0" xfId="0" applyNumberFormat="1" applyFont="1" applyBorder="1" applyAlignment="1">
      <alignment vertical="top"/>
    </xf>
    <xf numFmtId="4" fontId="45" fillId="0" borderId="10" xfId="0" applyNumberFormat="1" applyFont="1" applyBorder="1" applyAlignment="1">
      <alignment vertical="top"/>
    </xf>
    <xf numFmtId="0" fontId="45" fillId="0" borderId="0" xfId="0" applyFont="1" applyBorder="1" applyAlignment="1">
      <alignment vertical="top"/>
    </xf>
    <xf numFmtId="0" fontId="0" fillId="0" borderId="10" xfId="0" applyBorder="1" applyAlignment="1">
      <alignment wrapText="1"/>
    </xf>
    <xf numFmtId="4" fontId="45" fillId="0" borderId="10" xfId="0" applyNumberFormat="1" applyFont="1" applyBorder="1" applyAlignment="1">
      <alignment horizontal="right" vertical="top" wrapText="1"/>
    </xf>
    <xf numFmtId="0" fontId="44" fillId="0" borderId="10" xfId="0" applyFont="1" applyBorder="1" applyAlignment="1">
      <alignment horizontal="center" vertical="top" wrapText="1"/>
    </xf>
    <xf numFmtId="0" fontId="45" fillId="0" borderId="10" xfId="0" applyFont="1" applyBorder="1" applyAlignment="1">
      <alignment vertical="top" wrapText="1"/>
    </xf>
    <xf numFmtId="4" fontId="45" fillId="0" borderId="10" xfId="0" applyNumberFormat="1" applyFont="1" applyBorder="1" applyAlignment="1">
      <alignment horizontal="right" vertical="top"/>
    </xf>
    <xf numFmtId="0" fontId="45" fillId="0" borderId="10" xfId="0" applyFont="1" applyBorder="1" applyAlignment="1">
      <alignment vertical="top" wrapText="1"/>
    </xf>
    <xf numFmtId="4" fontId="45" fillId="0" borderId="10" xfId="0" applyNumberFormat="1" applyFont="1" applyBorder="1" applyAlignment="1">
      <alignment horizontal="right" vertical="top"/>
    </xf>
    <xf numFmtId="4" fontId="45" fillId="0" borderId="10" xfId="0" applyNumberFormat="1" applyFont="1" applyBorder="1" applyAlignment="1">
      <alignment horizontal="right" vertical="top"/>
    </xf>
    <xf numFmtId="4" fontId="45" fillId="0" borderId="10" xfId="0" applyNumberFormat="1" applyFont="1" applyBorder="1" applyAlignment="1">
      <alignment horizontal="right" vertical="top"/>
    </xf>
    <xf numFmtId="0" fontId="45" fillId="0" borderId="10" xfId="0" applyFont="1" applyBorder="1" applyAlignment="1">
      <alignment vertical="top" wrapText="1"/>
    </xf>
    <xf numFmtId="4" fontId="45" fillId="0" borderId="10" xfId="0" applyNumberFormat="1" applyFont="1" applyBorder="1" applyAlignment="1">
      <alignment horizontal="right" vertical="top"/>
    </xf>
    <xf numFmtId="3" fontId="45" fillId="0" borderId="11" xfId="0" applyNumberFormat="1" applyFont="1" applyBorder="1" applyAlignment="1">
      <alignment horizontal="center" vertical="top"/>
    </xf>
    <xf numFmtId="3" fontId="45" fillId="0" borderId="10" xfId="0" applyNumberFormat="1" applyFont="1" applyBorder="1" applyAlignment="1">
      <alignment horizontal="center" vertical="top"/>
    </xf>
    <xf numFmtId="0" fontId="45" fillId="0" borderId="10" xfId="0" applyFont="1" applyBorder="1" applyAlignment="1">
      <alignment horizontal="center" vertical="top"/>
    </xf>
    <xf numFmtId="4" fontId="45" fillId="0" borderId="10" xfId="0" applyNumberFormat="1" applyFont="1" applyBorder="1" applyAlignment="1">
      <alignment horizontal="center" vertical="top"/>
    </xf>
    <xf numFmtId="0" fontId="45" fillId="0" borderId="10" xfId="0" applyNumberFormat="1" applyFont="1" applyBorder="1" applyAlignment="1">
      <alignment horizontal="center" vertical="top"/>
    </xf>
    <xf numFmtId="0" fontId="0" fillId="0" borderId="0" xfId="0" applyAlignment="1">
      <alignment horizontal="center"/>
    </xf>
    <xf numFmtId="0" fontId="44" fillId="0" borderId="10" xfId="0" applyFont="1" applyBorder="1" applyAlignment="1">
      <alignment horizontal="left" vertical="top" wrapText="1"/>
    </xf>
    <xf numFmtId="0" fontId="0" fillId="0" borderId="10" xfId="0" applyBorder="1" applyAlignment="1">
      <alignment horizontal="center"/>
    </xf>
    <xf numFmtId="4" fontId="45" fillId="0" borderId="0" xfId="0" applyNumberFormat="1" applyFont="1" applyBorder="1" applyAlignment="1">
      <alignment horizontal="center" vertical="top"/>
    </xf>
    <xf numFmtId="0" fontId="46" fillId="0" borderId="0" xfId="0" applyFont="1" applyBorder="1" applyAlignment="1">
      <alignment/>
    </xf>
    <xf numFmtId="0" fontId="46" fillId="0" borderId="10" xfId="0" applyFont="1" applyBorder="1" applyAlignment="1">
      <alignment vertical="top" wrapText="1"/>
    </xf>
    <xf numFmtId="0" fontId="46" fillId="0" borderId="10" xfId="0" applyFont="1" applyBorder="1" applyAlignment="1">
      <alignment horizontal="center" vertical="center"/>
    </xf>
    <xf numFmtId="0" fontId="47" fillId="0" borderId="0" xfId="0" applyFont="1" applyFill="1" applyBorder="1" applyAlignment="1">
      <alignment horizontal="right" vertical="top" wrapText="1"/>
    </xf>
    <xf numFmtId="0" fontId="48" fillId="0" borderId="10" xfId="0" applyFont="1" applyBorder="1" applyAlignment="1">
      <alignment horizontal="center" vertical="center" wrapText="1"/>
    </xf>
    <xf numFmtId="0" fontId="45" fillId="0" borderId="10" xfId="0" applyFont="1" applyBorder="1" applyAlignment="1">
      <alignment vertical="top" wrapText="1"/>
    </xf>
    <xf numFmtId="2" fontId="0" fillId="0" borderId="0" xfId="0" applyNumberFormat="1" applyAlignment="1">
      <alignment/>
    </xf>
    <xf numFmtId="0" fontId="45" fillId="0" borderId="10" xfId="0" applyFont="1" applyBorder="1" applyAlignment="1">
      <alignment vertical="top" wrapText="1"/>
    </xf>
    <xf numFmtId="4" fontId="0" fillId="0" borderId="0" xfId="0" applyNumberFormat="1" applyAlignment="1">
      <alignment/>
    </xf>
    <xf numFmtId="0" fontId="45" fillId="0" borderId="10" xfId="0" applyFont="1" applyBorder="1" applyAlignment="1">
      <alignment vertical="top" wrapText="1"/>
    </xf>
    <xf numFmtId="49" fontId="42" fillId="0" borderId="11" xfId="0" applyNumberFormat="1" applyFont="1" applyBorder="1" applyAlignment="1">
      <alignment horizontal="center" vertical="top"/>
    </xf>
    <xf numFmtId="0" fontId="42" fillId="0" borderId="10" xfId="0" applyFont="1" applyBorder="1" applyAlignment="1">
      <alignment vertical="top" wrapText="1"/>
    </xf>
    <xf numFmtId="3" fontId="42" fillId="0" borderId="11" xfId="0" applyNumberFormat="1" applyFont="1" applyBorder="1" applyAlignment="1">
      <alignment horizontal="center" vertical="top"/>
    </xf>
    <xf numFmtId="3" fontId="42" fillId="0" borderId="10" xfId="0" applyNumberFormat="1" applyFont="1" applyBorder="1" applyAlignment="1">
      <alignment horizontal="center" vertical="top"/>
    </xf>
    <xf numFmtId="0" fontId="42" fillId="0" borderId="0" xfId="0" applyFont="1" applyBorder="1" applyAlignment="1">
      <alignment vertical="top" wrapText="1"/>
    </xf>
    <xf numFmtId="4" fontId="42" fillId="0" borderId="0" xfId="0" applyNumberFormat="1" applyFont="1" applyBorder="1" applyAlignment="1">
      <alignment horizontal="right" vertical="top"/>
    </xf>
    <xf numFmtId="0" fontId="44" fillId="0" borderId="0" xfId="0" applyFont="1" applyBorder="1" applyAlignment="1">
      <alignment vertical="top" wrapText="1"/>
    </xf>
    <xf numFmtId="0" fontId="44" fillId="0" borderId="0" xfId="0" applyFont="1" applyBorder="1" applyAlignment="1">
      <alignment vertical="top"/>
    </xf>
    <xf numFmtId="43" fontId="42" fillId="0" borderId="10" xfId="42" applyFont="1" applyBorder="1" applyAlignment="1">
      <alignment vertical="top"/>
    </xf>
    <xf numFmtId="4" fontId="49" fillId="0" borderId="0" xfId="0" applyNumberFormat="1" applyFont="1" applyBorder="1" applyAlignment="1">
      <alignment horizontal="right" vertical="top"/>
    </xf>
    <xf numFmtId="43" fontId="46" fillId="0" borderId="10" xfId="42" applyFont="1" applyBorder="1" applyAlignment="1">
      <alignment horizontal="right" vertical="top"/>
    </xf>
    <xf numFmtId="43" fontId="47" fillId="0" borderId="10" xfId="42" applyFont="1" applyFill="1" applyBorder="1" applyAlignment="1">
      <alignment horizontal="right" vertical="top" wrapText="1"/>
    </xf>
    <xf numFmtId="43" fontId="46" fillId="0" borderId="10" xfId="42" applyFont="1" applyBorder="1" applyAlignment="1">
      <alignment horizontal="right" vertical="top" wrapText="1"/>
    </xf>
    <xf numFmtId="43" fontId="46" fillId="0" borderId="11" xfId="42" applyFont="1" applyBorder="1" applyAlignment="1">
      <alignment horizontal="right" vertical="top"/>
    </xf>
    <xf numFmtId="43" fontId="47" fillId="0" borderId="10" xfId="42" applyFont="1" applyBorder="1" applyAlignment="1">
      <alignment horizontal="right" vertical="top"/>
    </xf>
    <xf numFmtId="43" fontId="48" fillId="0" borderId="10" xfId="42" applyFont="1" applyBorder="1" applyAlignment="1">
      <alignment horizontal="right" vertical="center" wrapText="1"/>
    </xf>
    <xf numFmtId="43" fontId="0" fillId="0" borderId="0" xfId="42" applyFont="1" applyAlignment="1">
      <alignment horizontal="right"/>
    </xf>
    <xf numFmtId="43" fontId="48" fillId="0" borderId="10" xfId="42" applyFont="1" applyFill="1" applyBorder="1" applyAlignment="1">
      <alignment horizontal="right" vertical="center" wrapText="1"/>
    </xf>
    <xf numFmtId="0" fontId="50" fillId="0" borderId="10" xfId="0" applyFont="1" applyBorder="1" applyAlignment="1">
      <alignment vertical="top" wrapText="1"/>
    </xf>
    <xf numFmtId="0" fontId="50" fillId="0" borderId="10" xfId="0" applyFont="1" applyBorder="1" applyAlignment="1">
      <alignment vertical="top"/>
    </xf>
    <xf numFmtId="43" fontId="45" fillId="0" borderId="10" xfId="42" applyFont="1" applyBorder="1" applyAlignment="1">
      <alignment horizontal="right" vertical="top"/>
    </xf>
    <xf numFmtId="0" fontId="45" fillId="0" borderId="10" xfId="0" applyFont="1" applyBorder="1" applyAlignment="1">
      <alignment vertical="top" wrapText="1"/>
    </xf>
    <xf numFmtId="43" fontId="45" fillId="0" borderId="10" xfId="42" applyFont="1" applyBorder="1" applyAlignment="1">
      <alignment horizontal="right"/>
    </xf>
    <xf numFmtId="43" fontId="45" fillId="0" borderId="10" xfId="42" applyFont="1" applyBorder="1" applyAlignment="1">
      <alignment horizontal="right" vertical="top" wrapText="1"/>
    </xf>
    <xf numFmtId="0" fontId="44" fillId="0" borderId="10" xfId="0" applyFont="1" applyBorder="1" applyAlignment="1">
      <alignment vertical="top" wrapText="1"/>
    </xf>
    <xf numFmtId="43" fontId="42" fillId="0" borderId="10" xfId="42" applyFont="1" applyBorder="1" applyAlignment="1">
      <alignment horizontal="right" vertical="top" wrapText="1"/>
    </xf>
    <xf numFmtId="43" fontId="44" fillId="0" borderId="10" xfId="42" applyFont="1" applyBorder="1" applyAlignment="1">
      <alignment vertical="top" wrapText="1"/>
    </xf>
    <xf numFmtId="43" fontId="0" fillId="0" borderId="0" xfId="42" applyFont="1" applyAlignment="1">
      <alignment/>
    </xf>
    <xf numFmtId="43" fontId="45" fillId="0" borderId="0" xfId="42" applyFont="1" applyBorder="1" applyAlignment="1">
      <alignment horizontal="right" vertical="top"/>
    </xf>
    <xf numFmtId="43" fontId="42" fillId="0" borderId="10" xfId="42" applyFont="1" applyBorder="1" applyAlignment="1">
      <alignment horizontal="right" vertical="top"/>
    </xf>
    <xf numFmtId="43" fontId="0" fillId="0" borderId="0" xfId="42" applyFont="1" applyAlignment="1">
      <alignment horizontal="right"/>
    </xf>
    <xf numFmtId="43" fontId="45" fillId="0" borderId="0" xfId="42" applyFont="1" applyBorder="1" applyAlignment="1">
      <alignment vertical="top" wrapText="1"/>
    </xf>
    <xf numFmtId="43" fontId="45" fillId="0" borderId="12" xfId="42" applyFont="1" applyBorder="1" applyAlignment="1">
      <alignment horizontal="right" vertical="top"/>
    </xf>
    <xf numFmtId="43" fontId="45" fillId="0" borderId="11" xfId="42" applyFont="1" applyBorder="1" applyAlignment="1">
      <alignment horizontal="right" vertical="top" wrapText="1"/>
    </xf>
    <xf numFmtId="43" fontId="45" fillId="0" borderId="10" xfId="42" applyFont="1" applyBorder="1" applyAlignment="1">
      <alignment horizontal="center" vertical="top" wrapText="1"/>
    </xf>
    <xf numFmtId="43" fontId="45" fillId="0" borderId="10" xfId="42" applyFont="1" applyBorder="1" applyAlignment="1">
      <alignment vertical="top"/>
    </xf>
    <xf numFmtId="0" fontId="45" fillId="0" borderId="10" xfId="0" applyFont="1" applyBorder="1" applyAlignment="1">
      <alignment vertical="top" wrapText="1"/>
    </xf>
    <xf numFmtId="0" fontId="42" fillId="0" borderId="10" xfId="0" applyFont="1" applyBorder="1" applyAlignment="1">
      <alignment vertical="top" wrapText="1"/>
    </xf>
    <xf numFmtId="0" fontId="45" fillId="0" borderId="10" xfId="0" applyFont="1" applyBorder="1" applyAlignment="1">
      <alignment vertical="top" wrapText="1"/>
    </xf>
    <xf numFmtId="0" fontId="42" fillId="0" borderId="10" xfId="0" applyFont="1" applyBorder="1" applyAlignment="1">
      <alignment vertical="top" wrapText="1"/>
    </xf>
    <xf numFmtId="4" fontId="42" fillId="0" borderId="10" xfId="0" applyNumberFormat="1" applyFont="1" applyBorder="1" applyAlignment="1">
      <alignment horizontal="right" vertical="top"/>
    </xf>
    <xf numFmtId="0" fontId="44" fillId="0" borderId="10" xfId="0" applyFont="1" applyBorder="1" applyAlignment="1">
      <alignment vertical="top" wrapText="1"/>
    </xf>
    <xf numFmtId="0" fontId="44" fillId="0" borderId="10" xfId="0" applyFont="1" applyBorder="1" applyAlignment="1">
      <alignment vertical="top"/>
    </xf>
    <xf numFmtId="0" fontId="45" fillId="0" borderId="10" xfId="0" applyFont="1" applyBorder="1" applyAlignment="1">
      <alignment vertical="top" wrapText="1"/>
    </xf>
    <xf numFmtId="0" fontId="45" fillId="0" borderId="10" xfId="0" applyFont="1" applyFill="1" applyBorder="1" applyAlignment="1">
      <alignment vertical="top" wrapText="1"/>
    </xf>
    <xf numFmtId="0" fontId="42" fillId="0" borderId="10" xfId="0" applyFont="1" applyBorder="1" applyAlignment="1">
      <alignment horizontal="left" vertical="top" wrapText="1"/>
    </xf>
    <xf numFmtId="0" fontId="45" fillId="0" borderId="10" xfId="0" applyFont="1" applyBorder="1" applyAlignment="1">
      <alignment vertical="top" wrapText="1"/>
    </xf>
    <xf numFmtId="0" fontId="45" fillId="0" borderId="10" xfId="0" applyFont="1" applyFill="1" applyBorder="1" applyAlignment="1">
      <alignment horizontal="center" vertical="top"/>
    </xf>
    <xf numFmtId="0" fontId="45" fillId="0" borderId="10" xfId="0" applyFont="1" applyFill="1" applyBorder="1" applyAlignment="1">
      <alignment horizontal="right" vertical="top" wrapText="1"/>
    </xf>
    <xf numFmtId="0" fontId="0" fillId="0" borderId="0" xfId="0" applyAlignment="1">
      <alignment vertical="top"/>
    </xf>
    <xf numFmtId="0" fontId="42" fillId="0" borderId="10" xfId="0" applyFont="1" applyBorder="1" applyAlignment="1">
      <alignment vertical="top" wrapText="1"/>
    </xf>
    <xf numFmtId="0" fontId="45" fillId="0" borderId="1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5" fillId="0" borderId="13" xfId="0" applyFont="1" applyBorder="1" applyAlignment="1">
      <alignment vertical="top" wrapText="1"/>
    </xf>
    <xf numFmtId="0" fontId="45" fillId="0" borderId="10" xfId="0" applyFont="1" applyBorder="1" applyAlignment="1">
      <alignment vertical="top" wrapText="1"/>
    </xf>
    <xf numFmtId="4" fontId="45" fillId="0" borderId="11" xfId="0" applyNumberFormat="1" applyFont="1" applyBorder="1" applyAlignment="1">
      <alignment vertical="top"/>
    </xf>
    <xf numFmtId="43" fontId="45" fillId="0" borderId="10" xfId="0" applyNumberFormat="1" applyFont="1" applyBorder="1" applyAlignment="1">
      <alignment horizontal="right" vertical="top"/>
    </xf>
    <xf numFmtId="0" fontId="45" fillId="0" borderId="10" xfId="0" applyFont="1" applyBorder="1" applyAlignment="1">
      <alignment/>
    </xf>
    <xf numFmtId="4" fontId="45" fillId="0" borderId="10" xfId="0" applyNumberFormat="1" applyFont="1" applyFill="1" applyBorder="1" applyAlignment="1">
      <alignment horizontal="right" vertical="top"/>
    </xf>
    <xf numFmtId="4" fontId="45" fillId="0" borderId="10" xfId="0" applyNumberFormat="1" applyFont="1" applyBorder="1" applyAlignment="1">
      <alignment horizontal="right"/>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5"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vertical="top" wrapText="1"/>
    </xf>
    <xf numFmtId="4" fontId="45" fillId="0" borderId="10" xfId="0" applyNumberFormat="1" applyFont="1" applyBorder="1" applyAlignment="1">
      <alignment vertical="top" wrapText="1"/>
    </xf>
    <xf numFmtId="0" fontId="45" fillId="0" borderId="10" xfId="0" applyFont="1" applyBorder="1" applyAlignment="1">
      <alignment vertical="top" wrapText="1"/>
    </xf>
    <xf numFmtId="43" fontId="44" fillId="0" borderId="10" xfId="42" applyFont="1" applyBorder="1" applyAlignment="1">
      <alignment horizontal="left" vertical="top" wrapText="1"/>
    </xf>
    <xf numFmtId="43" fontId="50" fillId="0" borderId="10" xfId="42" applyFont="1" applyBorder="1" applyAlignment="1">
      <alignment horizontal="left" vertical="top" wrapText="1"/>
    </xf>
    <xf numFmtId="0" fontId="45" fillId="0" borderId="13" xfId="0" applyFont="1" applyBorder="1" applyAlignment="1">
      <alignment vertical="top" wrapText="1"/>
    </xf>
    <xf numFmtId="0" fontId="45" fillId="0" borderId="10" xfId="0" applyFont="1" applyBorder="1" applyAlignment="1">
      <alignment horizontal="left" vertical="top" wrapText="1"/>
    </xf>
    <xf numFmtId="0" fontId="42" fillId="0" borderId="10" xfId="0" applyFont="1" applyBorder="1" applyAlignment="1">
      <alignment vertical="top" wrapText="1"/>
    </xf>
    <xf numFmtId="0" fontId="45" fillId="0" borderId="14"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vertical="top" wrapText="1"/>
    </xf>
    <xf numFmtId="0" fontId="51" fillId="0" borderId="10" xfId="0" applyFont="1" applyBorder="1" applyAlignment="1">
      <alignment vertical="top" wrapText="1"/>
    </xf>
    <xf numFmtId="43" fontId="51" fillId="0" borderId="10" xfId="42" applyFont="1" applyBorder="1" applyAlignment="1">
      <alignment vertical="top" wrapText="1"/>
    </xf>
    <xf numFmtId="43" fontId="51" fillId="0" borderId="10" xfId="42" applyFont="1" applyBorder="1" applyAlignment="1">
      <alignment horizontal="left" vertical="top" wrapText="1"/>
    </xf>
    <xf numFmtId="3" fontId="52" fillId="0" borderId="10" xfId="0" applyNumberFormat="1" applyFont="1" applyBorder="1" applyAlignment="1">
      <alignment horizontal="center" vertical="top"/>
    </xf>
    <xf numFmtId="0" fontId="52" fillId="0" borderId="10" xfId="0" applyFont="1" applyBorder="1" applyAlignment="1">
      <alignment vertical="top" wrapText="1"/>
    </xf>
    <xf numFmtId="43" fontId="52" fillId="0" borderId="10" xfId="42" applyFont="1" applyBorder="1" applyAlignment="1">
      <alignment horizontal="right" vertical="top"/>
    </xf>
    <xf numFmtId="0" fontId="52" fillId="0" borderId="10" xfId="0" applyNumberFormat="1" applyFont="1" applyBorder="1" applyAlignment="1">
      <alignment horizontal="right" vertical="top"/>
    </xf>
    <xf numFmtId="4" fontId="52" fillId="0" borderId="10" xfId="0" applyNumberFormat="1" applyFont="1" applyBorder="1" applyAlignment="1">
      <alignment horizontal="right" vertical="top"/>
    </xf>
    <xf numFmtId="4" fontId="52" fillId="0" borderId="10" xfId="0" applyNumberFormat="1" applyFont="1" applyFill="1" applyBorder="1" applyAlignment="1">
      <alignment horizontal="right" vertical="top"/>
    </xf>
    <xf numFmtId="0" fontId="52" fillId="0" borderId="10" xfId="0" applyFont="1" applyFill="1" applyBorder="1" applyAlignment="1">
      <alignment vertical="top"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vertical="top" wrapText="1"/>
    </xf>
    <xf numFmtId="4" fontId="42" fillId="0" borderId="10" xfId="0" applyNumberFormat="1" applyFont="1" applyBorder="1" applyAlignment="1">
      <alignment horizontal="right" vertical="top"/>
    </xf>
    <xf numFmtId="0" fontId="44" fillId="0" borderId="10" xfId="0" applyFont="1" applyBorder="1" applyAlignment="1">
      <alignment vertical="top" wrapText="1"/>
    </xf>
    <xf numFmtId="0" fontId="44" fillId="0" borderId="10" xfId="0" applyFont="1" applyBorder="1" applyAlignment="1">
      <alignment vertical="top"/>
    </xf>
    <xf numFmtId="0" fontId="44" fillId="0" borderId="10" xfId="0" applyFont="1" applyBorder="1" applyAlignment="1">
      <alignment horizontal="center" vertical="top" wrapText="1"/>
    </xf>
    <xf numFmtId="0" fontId="44" fillId="0" borderId="11" xfId="0" applyFont="1" applyBorder="1" applyAlignment="1">
      <alignment vertical="top" wrapText="1"/>
    </xf>
    <xf numFmtId="0" fontId="44" fillId="0" borderId="14" xfId="0" applyFont="1" applyBorder="1" applyAlignment="1">
      <alignment vertical="top" wrapText="1"/>
    </xf>
    <xf numFmtId="0" fontId="44" fillId="0" borderId="13" xfId="0" applyFont="1" applyBorder="1" applyAlignment="1">
      <alignment vertical="top" wrapText="1"/>
    </xf>
    <xf numFmtId="0" fontId="45" fillId="0" borderId="11" xfId="0" applyFont="1" applyBorder="1" applyAlignment="1">
      <alignment vertical="top"/>
    </xf>
    <xf numFmtId="0" fontId="45" fillId="0" borderId="14" xfId="0" applyFont="1" applyBorder="1" applyAlignment="1">
      <alignment vertical="top"/>
    </xf>
    <xf numFmtId="0" fontId="45" fillId="0" borderId="13" xfId="0" applyFont="1" applyBorder="1" applyAlignment="1">
      <alignment vertical="top"/>
    </xf>
    <xf numFmtId="0" fontId="45" fillId="0" borderId="11" xfId="0" applyFont="1" applyBorder="1" applyAlignment="1">
      <alignment vertical="top" wrapText="1"/>
    </xf>
    <xf numFmtId="0" fontId="45" fillId="0" borderId="14" xfId="0" applyFont="1" applyBorder="1" applyAlignment="1">
      <alignment vertical="top" wrapText="1"/>
    </xf>
    <xf numFmtId="0" fontId="45" fillId="0" borderId="13" xfId="0" applyFont="1" applyBorder="1" applyAlignment="1">
      <alignment vertical="top" wrapText="1"/>
    </xf>
    <xf numFmtId="43" fontId="45" fillId="0" borderId="11" xfId="42" applyFont="1" applyBorder="1" applyAlignment="1">
      <alignment vertical="top"/>
    </xf>
    <xf numFmtId="43" fontId="45" fillId="0" borderId="14" xfId="42" applyFont="1" applyBorder="1" applyAlignment="1">
      <alignment vertical="top"/>
    </xf>
    <xf numFmtId="43" fontId="45" fillId="0" borderId="13" xfId="42" applyFont="1" applyBorder="1" applyAlignment="1">
      <alignment vertical="top"/>
    </xf>
    <xf numFmtId="0" fontId="45" fillId="0" borderId="10" xfId="0" applyFont="1" applyBorder="1" applyAlignment="1">
      <alignment vertical="top" wrapText="1"/>
    </xf>
    <xf numFmtId="0" fontId="45" fillId="0" borderId="10" xfId="0" applyNumberFormat="1" applyFont="1" applyBorder="1" applyAlignment="1">
      <alignment horizontal="right" vertical="top"/>
    </xf>
    <xf numFmtId="0" fontId="51" fillId="0" borderId="11" xfId="0" applyFont="1" applyBorder="1" applyAlignment="1">
      <alignment vertical="top" wrapText="1"/>
    </xf>
    <xf numFmtId="0" fontId="51" fillId="0" borderId="14" xfId="0" applyFont="1" applyBorder="1" applyAlignment="1">
      <alignment vertical="top" wrapText="1"/>
    </xf>
    <xf numFmtId="0" fontId="51" fillId="0" borderId="13" xfId="0" applyFont="1" applyBorder="1" applyAlignment="1">
      <alignment vertical="top" wrapText="1"/>
    </xf>
    <xf numFmtId="0" fontId="51" fillId="0" borderId="11" xfId="0" applyFont="1" applyBorder="1" applyAlignment="1">
      <alignment horizontal="center" vertical="top"/>
    </xf>
    <xf numFmtId="0" fontId="51" fillId="0" borderId="14" xfId="0" applyFont="1" applyBorder="1" applyAlignment="1">
      <alignment horizontal="center" vertical="top"/>
    </xf>
    <xf numFmtId="0" fontId="51" fillId="0" borderId="13" xfId="0" applyFont="1" applyBorder="1" applyAlignment="1">
      <alignment horizontal="center" vertical="top"/>
    </xf>
    <xf numFmtId="4" fontId="45" fillId="0" borderId="11" xfId="0" applyNumberFormat="1" applyFont="1" applyBorder="1" applyAlignment="1">
      <alignment horizontal="right" vertical="top"/>
    </xf>
    <xf numFmtId="4" fontId="45" fillId="0" borderId="14" xfId="0" applyNumberFormat="1" applyFont="1" applyBorder="1" applyAlignment="1">
      <alignment horizontal="right" vertical="top"/>
    </xf>
    <xf numFmtId="4" fontId="45" fillId="0" borderId="13" xfId="0" applyNumberFormat="1" applyFont="1" applyBorder="1" applyAlignment="1">
      <alignment horizontal="right" vertical="top"/>
    </xf>
    <xf numFmtId="0" fontId="50" fillId="0" borderId="11" xfId="0" applyFont="1" applyBorder="1" applyAlignment="1">
      <alignment horizontal="center" vertical="top"/>
    </xf>
    <xf numFmtId="0" fontId="50" fillId="0" borderId="14" xfId="0" applyFont="1" applyBorder="1" applyAlignment="1">
      <alignment horizontal="center" vertical="top"/>
    </xf>
    <xf numFmtId="0" fontId="50" fillId="0" borderId="13" xfId="0" applyFont="1" applyBorder="1" applyAlignment="1">
      <alignment horizontal="center" vertical="top"/>
    </xf>
    <xf numFmtId="0" fontId="50" fillId="0" borderId="11" xfId="0" applyFont="1" applyBorder="1" applyAlignment="1">
      <alignment horizontal="center" vertical="top" wrapText="1"/>
    </xf>
    <xf numFmtId="0" fontId="50" fillId="0" borderId="14" xfId="0" applyFont="1" applyBorder="1" applyAlignment="1">
      <alignment horizontal="center" vertical="top" wrapText="1"/>
    </xf>
    <xf numFmtId="0" fontId="50" fillId="0" borderId="13" xfId="0" applyFont="1" applyBorder="1" applyAlignment="1">
      <alignment horizontal="center" vertical="top" wrapText="1"/>
    </xf>
    <xf numFmtId="0" fontId="45" fillId="0" borderId="11" xfId="0" applyFont="1" applyBorder="1" applyAlignment="1">
      <alignment horizontal="right" vertical="top"/>
    </xf>
    <xf numFmtId="0" fontId="45" fillId="0" borderId="14" xfId="0" applyFont="1" applyBorder="1" applyAlignment="1">
      <alignment horizontal="right" vertical="top"/>
    </xf>
    <xf numFmtId="0" fontId="45" fillId="0" borderId="13" xfId="0" applyFont="1" applyBorder="1" applyAlignment="1">
      <alignment horizontal="right" vertical="top"/>
    </xf>
    <xf numFmtId="0" fontId="53" fillId="0" borderId="17"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6</xdr:row>
      <xdr:rowOff>1838325</xdr:rowOff>
    </xdr:from>
    <xdr:to>
      <xdr:col>6</xdr:col>
      <xdr:colOff>1438275</xdr:colOff>
      <xdr:row>8</xdr:row>
      <xdr:rowOff>9525</xdr:rowOff>
    </xdr:to>
    <xdr:sp>
      <xdr:nvSpPr>
        <xdr:cNvPr id="1" name="TextBox 1"/>
        <xdr:cNvSpPr txBox="1">
          <a:spLocks noChangeArrowheads="1"/>
        </xdr:cNvSpPr>
      </xdr:nvSpPr>
      <xdr:spPr>
        <a:xfrm>
          <a:off x="5038725" y="6619875"/>
          <a:ext cx="933450" cy="514350"/>
        </a:xfrm>
        <a:prstGeom prst="rect">
          <a:avLst/>
        </a:prstGeom>
        <a:noFill/>
        <a:ln w="9525" cmpd="sng">
          <a:solidFill>
            <a:srgbClr val="BCBCBC">
              <a:alpha val="0"/>
            </a:srgbClr>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  Do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600075</xdr:rowOff>
    </xdr:from>
    <xdr:to>
      <xdr:col>3</xdr:col>
      <xdr:colOff>114300</xdr:colOff>
      <xdr:row>9</xdr:row>
      <xdr:rowOff>647700</xdr:rowOff>
    </xdr:to>
    <xdr:sp>
      <xdr:nvSpPr>
        <xdr:cNvPr id="1" name="TextBox 2"/>
        <xdr:cNvSpPr txBox="1">
          <a:spLocks noChangeArrowheads="1"/>
        </xdr:cNvSpPr>
      </xdr:nvSpPr>
      <xdr:spPr>
        <a:xfrm>
          <a:off x="819150" y="7667625"/>
          <a:ext cx="1266825" cy="47625"/>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32,21,690.00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2</xdr:row>
      <xdr:rowOff>466725</xdr:rowOff>
    </xdr:from>
    <xdr:to>
      <xdr:col>3</xdr:col>
      <xdr:colOff>409575</xdr:colOff>
      <xdr:row>2</xdr:row>
      <xdr:rowOff>695325</xdr:rowOff>
    </xdr:to>
    <xdr:sp fLocksText="0">
      <xdr:nvSpPr>
        <xdr:cNvPr id="1" name="TextBox 1"/>
        <xdr:cNvSpPr txBox="1">
          <a:spLocks noChangeArrowheads="1"/>
        </xdr:cNvSpPr>
      </xdr:nvSpPr>
      <xdr:spPr>
        <a:xfrm>
          <a:off x="781050" y="1628775"/>
          <a:ext cx="1533525" cy="22860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781050</xdr:colOff>
      <xdr:row>2</xdr:row>
      <xdr:rowOff>923925</xdr:rowOff>
    </xdr:from>
    <xdr:to>
      <xdr:col>3</xdr:col>
      <xdr:colOff>457200</xdr:colOff>
      <xdr:row>2</xdr:row>
      <xdr:rowOff>933450</xdr:rowOff>
    </xdr:to>
    <xdr:sp fLocksText="0">
      <xdr:nvSpPr>
        <xdr:cNvPr id="2" name="TextBox 2"/>
        <xdr:cNvSpPr txBox="1">
          <a:spLocks noChangeArrowheads="1"/>
        </xdr:cNvSpPr>
      </xdr:nvSpPr>
      <xdr:spPr>
        <a:xfrm>
          <a:off x="781050" y="2085975"/>
          <a:ext cx="1581150" cy="95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781050</xdr:colOff>
      <xdr:row>2</xdr:row>
      <xdr:rowOff>838200</xdr:rowOff>
    </xdr:from>
    <xdr:to>
      <xdr:col>3</xdr:col>
      <xdr:colOff>19050</xdr:colOff>
      <xdr:row>3</xdr:row>
      <xdr:rowOff>209550</xdr:rowOff>
    </xdr:to>
    <xdr:sp>
      <xdr:nvSpPr>
        <xdr:cNvPr id="3" name="TextBox 3"/>
        <xdr:cNvSpPr txBox="1">
          <a:spLocks noChangeArrowheads="1"/>
        </xdr:cNvSpPr>
      </xdr:nvSpPr>
      <xdr:spPr>
        <a:xfrm>
          <a:off x="781050" y="2000250"/>
          <a:ext cx="1143000" cy="304800"/>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2,00,00,000.00</a:t>
          </a:r>
        </a:p>
      </xdr:txBody>
    </xdr:sp>
    <xdr:clientData/>
  </xdr:twoCellAnchor>
  <xdr:twoCellAnchor>
    <xdr:from>
      <xdr:col>0</xdr:col>
      <xdr:colOff>781050</xdr:colOff>
      <xdr:row>2</xdr:row>
      <xdr:rowOff>409575</xdr:rowOff>
    </xdr:from>
    <xdr:to>
      <xdr:col>3</xdr:col>
      <xdr:colOff>104775</xdr:colOff>
      <xdr:row>2</xdr:row>
      <xdr:rowOff>619125</xdr:rowOff>
    </xdr:to>
    <xdr:sp>
      <xdr:nvSpPr>
        <xdr:cNvPr id="4" name="TextBox 4"/>
        <xdr:cNvSpPr txBox="1">
          <a:spLocks noChangeArrowheads="1"/>
        </xdr:cNvSpPr>
      </xdr:nvSpPr>
      <xdr:spPr>
        <a:xfrm>
          <a:off x="781050" y="1571625"/>
          <a:ext cx="1228725" cy="209550"/>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3,78,64,519.18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666750</xdr:rowOff>
    </xdr:from>
    <xdr:to>
      <xdr:col>2</xdr:col>
      <xdr:colOff>180975</xdr:colOff>
      <xdr:row>10</xdr:row>
      <xdr:rowOff>190500</xdr:rowOff>
    </xdr:to>
    <xdr:sp fLocksText="0">
      <xdr:nvSpPr>
        <xdr:cNvPr id="1" name="TextBox 1"/>
        <xdr:cNvSpPr txBox="1">
          <a:spLocks noChangeArrowheads="1"/>
        </xdr:cNvSpPr>
      </xdr:nvSpPr>
      <xdr:spPr>
        <a:xfrm>
          <a:off x="914400" y="4829175"/>
          <a:ext cx="107632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9</xdr:row>
      <xdr:rowOff>809625</xdr:rowOff>
    </xdr:from>
    <xdr:to>
      <xdr:col>3</xdr:col>
      <xdr:colOff>180975</xdr:colOff>
      <xdr:row>10</xdr:row>
      <xdr:rowOff>161925</xdr:rowOff>
    </xdr:to>
    <xdr:sp>
      <xdr:nvSpPr>
        <xdr:cNvPr id="2" name="TextBox 2"/>
        <xdr:cNvSpPr txBox="1">
          <a:spLocks noChangeArrowheads="1"/>
        </xdr:cNvSpPr>
      </xdr:nvSpPr>
      <xdr:spPr>
        <a:xfrm>
          <a:off x="942975" y="4972050"/>
          <a:ext cx="1362075" cy="342900"/>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2,26,18,973.30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
  <sheetViews>
    <sheetView windowProtection="1" view="pageLayout" workbookViewId="0" topLeftCell="A1">
      <selection activeCell="C1" sqref="C1:G1"/>
    </sheetView>
  </sheetViews>
  <sheetFormatPr defaultColWidth="9.140625" defaultRowHeight="15"/>
  <cols>
    <col min="1" max="1" width="13.28125" style="0" customWidth="1"/>
    <col min="2" max="2" width="14.57421875" style="0" customWidth="1"/>
    <col min="3" max="3" width="4.00390625" style="9" customWidth="1"/>
    <col min="4" max="4" width="16.57421875" style="0" customWidth="1"/>
    <col min="5" max="5" width="14.28125" style="78" customWidth="1"/>
    <col min="6" max="6" width="14.7109375" style="81" customWidth="1"/>
    <col min="7" max="7" width="21.140625" style="0" customWidth="1"/>
  </cols>
  <sheetData>
    <row r="1" spans="1:7" ht="42" customHeight="1">
      <c r="A1" s="140" t="s">
        <v>128</v>
      </c>
      <c r="B1" s="141"/>
      <c r="C1" s="140" t="s">
        <v>129</v>
      </c>
      <c r="D1" s="142"/>
      <c r="E1" s="142"/>
      <c r="F1" s="142"/>
      <c r="G1" s="141"/>
    </row>
    <row r="2" spans="1:7" ht="61.5" customHeight="1">
      <c r="A2" s="1" t="s">
        <v>0</v>
      </c>
      <c r="B2" s="2" t="s">
        <v>1</v>
      </c>
      <c r="C2" s="1" t="s">
        <v>60</v>
      </c>
      <c r="D2" s="1" t="s">
        <v>2</v>
      </c>
      <c r="E2" s="77" t="s">
        <v>108</v>
      </c>
      <c r="F2" s="120" t="s">
        <v>187</v>
      </c>
      <c r="G2" s="1" t="s">
        <v>55</v>
      </c>
    </row>
    <row r="3" spans="1:7" ht="171.75" customHeight="1">
      <c r="A3" s="143" t="s">
        <v>107</v>
      </c>
      <c r="B3" s="144">
        <v>72156893.39</v>
      </c>
      <c r="C3" s="51">
        <v>1</v>
      </c>
      <c r="D3" s="52" t="s">
        <v>3</v>
      </c>
      <c r="E3" s="76" t="s">
        <v>52</v>
      </c>
      <c r="F3" s="80" t="s">
        <v>47</v>
      </c>
      <c r="G3" s="96" t="s">
        <v>148</v>
      </c>
    </row>
    <row r="4" spans="1:7" ht="195" customHeight="1">
      <c r="A4" s="143"/>
      <c r="B4" s="144"/>
      <c r="C4" s="53">
        <v>2</v>
      </c>
      <c r="D4" s="88" t="s">
        <v>147</v>
      </c>
      <c r="E4" s="76">
        <v>849044</v>
      </c>
      <c r="F4" s="80">
        <v>2934187</v>
      </c>
      <c r="G4" s="88" t="s">
        <v>132</v>
      </c>
    </row>
    <row r="5" spans="1:7" ht="228.75" customHeight="1">
      <c r="A5" s="143"/>
      <c r="B5" s="144"/>
      <c r="C5" s="54">
        <v>3</v>
      </c>
      <c r="D5" s="52" t="s">
        <v>4</v>
      </c>
      <c r="E5" s="76">
        <v>64941</v>
      </c>
      <c r="F5" s="80">
        <v>38719</v>
      </c>
      <c r="G5" s="52" t="s">
        <v>63</v>
      </c>
    </row>
    <row r="6" spans="1:2" ht="333" customHeight="1">
      <c r="A6" s="55"/>
      <c r="B6" s="56"/>
    </row>
    <row r="7" spans="1:2" ht="63.75" customHeight="1">
      <c r="A7" s="55"/>
      <c r="B7" s="56"/>
    </row>
    <row r="8" spans="1:2" ht="52.5" customHeight="1">
      <c r="A8" s="55"/>
      <c r="B8" s="56"/>
    </row>
    <row r="9" spans="4:6" ht="15">
      <c r="D9" s="8"/>
      <c r="E9" s="79"/>
      <c r="F9" s="82"/>
    </row>
  </sheetData>
  <sheetProtection/>
  <mergeCells count="4">
    <mergeCell ref="A1:B1"/>
    <mergeCell ref="C1:G1"/>
    <mergeCell ref="A3:A5"/>
    <mergeCell ref="B3:B5"/>
  </mergeCells>
  <printOptions/>
  <pageMargins left="0.2916666666666667" right="0.14322916666666666" top="1.1875" bottom="0.3298611111111111" header="0.4270833333333333" footer="0.3"/>
  <pageSetup horizontalDpi="600" verticalDpi="600" orientation="portrait" paperSize="9" r:id="rId1"/>
  <headerFooter>
    <oddHeader>&amp;C&amp;"-,Bold"&amp;12&amp;UCONSOLIDATED BUDGET OF ALDA PASSED BY 11TH GOVERNING BODY FOR 2017-18,
 (01/04/2017 TO 31/03/2018)&amp;R1</oddHeader>
  </headerFooter>
</worksheet>
</file>

<file path=xl/worksheets/sheet2.xml><?xml version="1.0" encoding="utf-8"?>
<worksheet xmlns="http://schemas.openxmlformats.org/spreadsheetml/2006/main" xmlns:r="http://schemas.openxmlformats.org/officeDocument/2006/relationships">
  <dimension ref="A1:G15"/>
  <sheetViews>
    <sheetView windowProtection="1" view="pageLayout" workbookViewId="0" topLeftCell="A8">
      <selection activeCell="F8" sqref="F8"/>
    </sheetView>
  </sheetViews>
  <sheetFormatPr defaultColWidth="9.140625" defaultRowHeight="15"/>
  <cols>
    <col min="1" max="1" width="8.8515625" style="0" customWidth="1"/>
    <col min="2" max="2" width="11.57421875" style="0" customWidth="1"/>
    <col min="3" max="3" width="4.57421875" style="9" customWidth="1"/>
    <col min="4" max="4" width="15.28125" style="0" customWidth="1"/>
    <col min="5" max="5" width="14.421875" style="6" customWidth="1"/>
    <col min="6" max="6" width="16.421875" style="0" customWidth="1"/>
    <col min="7" max="7" width="25.7109375" style="0" customWidth="1"/>
    <col min="8" max="8" width="9.140625" style="0" customWidth="1"/>
  </cols>
  <sheetData>
    <row r="1" spans="5:7" s="9" customFormat="1" ht="25.5" customHeight="1">
      <c r="E1" s="6"/>
      <c r="G1" s="103">
        <v>2</v>
      </c>
    </row>
    <row r="2" spans="1:7" ht="64.5" customHeight="1">
      <c r="A2" s="1" t="s">
        <v>0</v>
      </c>
      <c r="B2" s="2" t="s">
        <v>1</v>
      </c>
      <c r="C2" s="1" t="s">
        <v>60</v>
      </c>
      <c r="D2" s="1" t="s">
        <v>2</v>
      </c>
      <c r="E2" s="77" t="s">
        <v>108</v>
      </c>
      <c r="F2" s="120" t="s">
        <v>187</v>
      </c>
      <c r="G2" s="1" t="s">
        <v>55</v>
      </c>
    </row>
    <row r="3" spans="1:7" s="9" customFormat="1" ht="303.75" customHeight="1">
      <c r="A3" s="145"/>
      <c r="B3" s="146"/>
      <c r="C3" s="32">
        <v>4</v>
      </c>
      <c r="D3" s="50" t="s">
        <v>5</v>
      </c>
      <c r="E3" s="74">
        <v>431708</v>
      </c>
      <c r="F3" s="71">
        <v>4564689</v>
      </c>
      <c r="G3" s="127" t="s">
        <v>195</v>
      </c>
    </row>
    <row r="4" spans="1:7" s="9" customFormat="1" ht="66.75" customHeight="1">
      <c r="A4" s="145"/>
      <c r="B4" s="146"/>
      <c r="C4" s="32">
        <v>5</v>
      </c>
      <c r="D4" s="50" t="s">
        <v>6</v>
      </c>
      <c r="E4" s="71">
        <v>186200</v>
      </c>
      <c r="F4" s="71">
        <v>2142768</v>
      </c>
      <c r="G4" s="116" t="s">
        <v>164</v>
      </c>
    </row>
    <row r="5" spans="1:7" s="9" customFormat="1" ht="36" customHeight="1">
      <c r="A5" s="145"/>
      <c r="B5" s="146"/>
      <c r="C5" s="33">
        <v>6</v>
      </c>
      <c r="D5" s="50" t="s">
        <v>7</v>
      </c>
      <c r="E5" s="12" t="s">
        <v>52</v>
      </c>
      <c r="F5" s="31">
        <v>5113</v>
      </c>
      <c r="G5" s="50" t="s">
        <v>56</v>
      </c>
    </row>
    <row r="6" spans="1:7" ht="150.75" customHeight="1">
      <c r="A6" s="145"/>
      <c r="B6" s="146"/>
      <c r="C6" s="34">
        <v>7</v>
      </c>
      <c r="D6" s="97" t="s">
        <v>8</v>
      </c>
      <c r="E6" s="12" t="s">
        <v>52</v>
      </c>
      <c r="F6" s="31" t="s">
        <v>62</v>
      </c>
      <c r="G6" s="116" t="s">
        <v>165</v>
      </c>
    </row>
    <row r="7" spans="1:7" ht="120.75" customHeight="1">
      <c r="A7" s="145"/>
      <c r="B7" s="146"/>
      <c r="C7" s="34">
        <v>8</v>
      </c>
      <c r="D7" s="116" t="s">
        <v>166</v>
      </c>
      <c r="E7" s="22">
        <v>53566</v>
      </c>
      <c r="F7" s="29">
        <v>1279770</v>
      </c>
      <c r="G7" s="116" t="s">
        <v>175</v>
      </c>
    </row>
    <row r="8" spans="1:2" ht="177.75" customHeight="1">
      <c r="A8" s="8"/>
      <c r="B8" s="20"/>
    </row>
    <row r="9" spans="1:2" ht="73.5" customHeight="1">
      <c r="A9" s="8"/>
      <c r="B9" s="20"/>
    </row>
    <row r="10" spans="1:2" ht="147" customHeight="1">
      <c r="A10" s="8"/>
      <c r="B10" s="20"/>
    </row>
    <row r="11" spans="1:2" ht="54.75" customHeight="1">
      <c r="A11" s="8"/>
      <c r="B11" s="20"/>
    </row>
    <row r="12" spans="1:2" ht="134.25" customHeight="1">
      <c r="A12" s="8"/>
      <c r="B12" s="20"/>
    </row>
    <row r="13" spans="1:3" ht="58.5" customHeight="1">
      <c r="A13" s="8"/>
      <c r="B13" s="20"/>
      <c r="C13" s="20"/>
    </row>
    <row r="14" spans="1:3" ht="47.25" customHeight="1">
      <c r="A14" s="8"/>
      <c r="B14" s="20"/>
      <c r="C14" s="20"/>
    </row>
    <row r="15" spans="1:3" ht="68.25" customHeight="1">
      <c r="A15" s="8"/>
      <c r="B15" s="20"/>
      <c r="C15" s="20"/>
    </row>
  </sheetData>
  <sheetProtection/>
  <mergeCells count="2">
    <mergeCell ref="A3:A7"/>
    <mergeCell ref="B3:B7"/>
  </mergeCells>
  <printOptions/>
  <pageMargins left="0.2864583333333333" right="0.08680555555555555" top="0.4600694444444444" bottom="0.020833333333333332"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6"/>
  <sheetViews>
    <sheetView windowProtection="1" view="pageLayout" workbookViewId="0" topLeftCell="A8">
      <selection activeCell="G11" sqref="G11"/>
    </sheetView>
  </sheetViews>
  <sheetFormatPr defaultColWidth="9.140625" defaultRowHeight="15"/>
  <cols>
    <col min="1" max="1" width="9.140625" style="0" customWidth="1"/>
    <col min="2" max="2" width="7.8515625" style="0" customWidth="1"/>
    <col min="3" max="3" width="4.28125" style="37" customWidth="1"/>
    <col min="4" max="4" width="16.7109375" style="0" customWidth="1"/>
    <col min="5" max="5" width="13.7109375" style="0" customWidth="1"/>
    <col min="6" max="6" width="16.28125" style="6" customWidth="1"/>
    <col min="7" max="7" width="29.00390625" style="4" customWidth="1"/>
  </cols>
  <sheetData>
    <row r="1" spans="3:7" s="9" customFormat="1" ht="21" customHeight="1">
      <c r="C1" s="37"/>
      <c r="F1" s="6"/>
      <c r="G1" s="104">
        <v>3</v>
      </c>
    </row>
    <row r="2" spans="1:7" s="9" customFormat="1" ht="63" customHeight="1">
      <c r="A2" s="1" t="s">
        <v>0</v>
      </c>
      <c r="B2" s="1" t="s">
        <v>1</v>
      </c>
      <c r="C2" s="38" t="s">
        <v>60</v>
      </c>
      <c r="D2" s="1" t="s">
        <v>2</v>
      </c>
      <c r="E2" s="75" t="s">
        <v>108</v>
      </c>
      <c r="F2" s="120" t="s">
        <v>187</v>
      </c>
      <c r="G2" s="1" t="s">
        <v>55</v>
      </c>
    </row>
    <row r="3" spans="1:7" s="9" customFormat="1" ht="79.5" customHeight="1">
      <c r="A3" s="147"/>
      <c r="B3" s="147"/>
      <c r="C3" s="34">
        <v>9</v>
      </c>
      <c r="D3" s="30" t="s">
        <v>9</v>
      </c>
      <c r="E3" s="84">
        <v>11257671</v>
      </c>
      <c r="F3" s="31">
        <v>671696</v>
      </c>
      <c r="G3" s="89" t="s">
        <v>149</v>
      </c>
    </row>
    <row r="4" spans="1:7" s="9" customFormat="1" ht="75.75" customHeight="1">
      <c r="A4" s="147"/>
      <c r="B4" s="147"/>
      <c r="C4" s="34">
        <v>10</v>
      </c>
      <c r="D4" s="7" t="s">
        <v>10</v>
      </c>
      <c r="E4" s="83">
        <v>3645567</v>
      </c>
      <c r="F4" s="31">
        <v>25018207</v>
      </c>
      <c r="G4" s="24" t="s">
        <v>58</v>
      </c>
    </row>
    <row r="5" spans="1:7" s="9" customFormat="1" ht="93" customHeight="1">
      <c r="A5" s="147"/>
      <c r="B5" s="147"/>
      <c r="C5" s="34">
        <v>11</v>
      </c>
      <c r="D5" s="10" t="s">
        <v>11</v>
      </c>
      <c r="E5" s="12" t="s">
        <v>52</v>
      </c>
      <c r="F5" s="11">
        <v>2366692.72</v>
      </c>
      <c r="G5" s="127" t="s">
        <v>196</v>
      </c>
    </row>
    <row r="6" spans="1:7" s="9" customFormat="1" ht="44.25" customHeight="1">
      <c r="A6" s="147"/>
      <c r="B6" s="147"/>
      <c r="C6" s="34">
        <v>12</v>
      </c>
      <c r="D6" s="10" t="s">
        <v>12</v>
      </c>
      <c r="E6" s="74">
        <v>387593</v>
      </c>
      <c r="F6" s="31">
        <v>2479973</v>
      </c>
      <c r="G6" s="89" t="s">
        <v>133</v>
      </c>
    </row>
    <row r="7" spans="1:7" s="9" customFormat="1" ht="145.5" customHeight="1">
      <c r="A7" s="147"/>
      <c r="B7" s="147"/>
      <c r="C7" s="34">
        <v>13</v>
      </c>
      <c r="D7" s="10" t="s">
        <v>13</v>
      </c>
      <c r="E7" s="12" t="s">
        <v>52</v>
      </c>
      <c r="F7" s="11" t="s">
        <v>42</v>
      </c>
      <c r="G7" s="89" t="s">
        <v>134</v>
      </c>
    </row>
    <row r="8" spans="1:7" ht="39" customHeight="1">
      <c r="A8" s="147"/>
      <c r="B8" s="147"/>
      <c r="C8" s="34">
        <v>14</v>
      </c>
      <c r="D8" s="13" t="s">
        <v>14</v>
      </c>
      <c r="E8" s="74">
        <v>49893</v>
      </c>
      <c r="F8" s="14">
        <v>747047</v>
      </c>
      <c r="G8" s="116"/>
    </row>
    <row r="9" spans="1:7" ht="29.25" customHeight="1">
      <c r="A9" s="147"/>
      <c r="B9" s="147"/>
      <c r="C9" s="34">
        <v>15</v>
      </c>
      <c r="D9" s="116" t="s">
        <v>167</v>
      </c>
      <c r="E9" s="12" t="s">
        <v>52</v>
      </c>
      <c r="F9" s="14" t="s">
        <v>43</v>
      </c>
      <c r="G9" s="46" t="s">
        <v>92</v>
      </c>
    </row>
    <row r="10" spans="1:7" ht="71.25" customHeight="1">
      <c r="A10" s="147"/>
      <c r="B10" s="147"/>
      <c r="C10" s="34">
        <v>16</v>
      </c>
      <c r="D10" s="13" t="s">
        <v>15</v>
      </c>
      <c r="E10" s="12" t="s">
        <v>52</v>
      </c>
      <c r="F10" s="14" t="s">
        <v>44</v>
      </c>
      <c r="G10" s="24" t="s">
        <v>57</v>
      </c>
    </row>
    <row r="11" spans="1:7" s="9" customFormat="1" ht="45" customHeight="1">
      <c r="A11" s="147"/>
      <c r="B11" s="147"/>
      <c r="C11" s="34">
        <v>17</v>
      </c>
      <c r="D11" s="10" t="s">
        <v>39</v>
      </c>
      <c r="E11" s="74">
        <v>271981</v>
      </c>
      <c r="F11" s="11">
        <v>200862</v>
      </c>
      <c r="G11" s="89" t="s">
        <v>135</v>
      </c>
    </row>
    <row r="12" spans="1:7" s="9" customFormat="1" ht="42.75" customHeight="1">
      <c r="A12" s="147"/>
      <c r="B12" s="147"/>
      <c r="C12" s="98">
        <v>18</v>
      </c>
      <c r="D12" s="95" t="s">
        <v>151</v>
      </c>
      <c r="E12" s="99" t="s">
        <v>52</v>
      </c>
      <c r="F12" s="59">
        <v>125228</v>
      </c>
      <c r="G12" s="116" t="s">
        <v>176</v>
      </c>
    </row>
    <row r="13" s="9" customFormat="1" ht="113.25" customHeight="1">
      <c r="A13" s="8"/>
    </row>
    <row r="14" ht="235.5" customHeight="1">
      <c r="A14" s="8"/>
    </row>
    <row r="15" ht="48.75" customHeight="1">
      <c r="A15" s="8"/>
    </row>
    <row r="16" s="9" customFormat="1" ht="60" customHeight="1">
      <c r="A16" s="8"/>
    </row>
    <row r="17" s="9" customFormat="1" ht="48.75" customHeight="1">
      <c r="A17" s="8"/>
    </row>
    <row r="18" ht="18" customHeight="1">
      <c r="A18" s="8"/>
    </row>
    <row r="19" ht="21" customHeight="1">
      <c r="A19" s="3"/>
    </row>
    <row r="20" ht="22.5" customHeight="1"/>
    <row r="21" ht="52.5" customHeight="1"/>
    <row r="22" ht="60" customHeight="1"/>
    <row r="23" spans="6:7" ht="46.5" customHeight="1">
      <c r="F23"/>
      <c r="G23"/>
    </row>
    <row r="24" spans="6:7" ht="56.25" customHeight="1">
      <c r="F24"/>
      <c r="G24"/>
    </row>
    <row r="25" spans="6:7" ht="48.75" customHeight="1">
      <c r="F25"/>
      <c r="G25"/>
    </row>
    <row r="26" spans="6:7" ht="67.5" customHeight="1">
      <c r="F26"/>
      <c r="G26"/>
    </row>
    <row r="27" spans="6:7" ht="65.25" customHeight="1">
      <c r="F27"/>
      <c r="G27"/>
    </row>
    <row r="29" spans="1:7" ht="15">
      <c r="A29" s="8"/>
      <c r="B29" s="18"/>
      <c r="C29" s="40"/>
      <c r="F29"/>
      <c r="G29"/>
    </row>
    <row r="30" spans="1:7" ht="15">
      <c r="A30" s="8"/>
      <c r="B30" s="18"/>
      <c r="C30" s="40"/>
      <c r="F30"/>
      <c r="G30"/>
    </row>
    <row r="31" spans="1:7" ht="15">
      <c r="A31" s="8"/>
      <c r="B31" s="18"/>
      <c r="C31" s="40"/>
      <c r="D31" s="3"/>
      <c r="F31"/>
      <c r="G31"/>
    </row>
    <row r="32" spans="1:7" ht="15">
      <c r="A32" s="8"/>
      <c r="B32" s="18"/>
      <c r="C32" s="40"/>
      <c r="D32" s="3"/>
      <c r="F32"/>
      <c r="G32"/>
    </row>
    <row r="33" spans="1:7" ht="15">
      <c r="A33" s="8"/>
      <c r="B33" s="18"/>
      <c r="C33" s="40"/>
      <c r="D33" s="3"/>
      <c r="F33"/>
      <c r="G33"/>
    </row>
    <row r="34" spans="1:7" ht="15">
      <c r="A34" s="8"/>
      <c r="B34" s="18"/>
      <c r="C34" s="40"/>
      <c r="D34" s="3"/>
      <c r="F34"/>
      <c r="G34"/>
    </row>
    <row r="35" spans="1:7" ht="15">
      <c r="A35" s="8"/>
      <c r="B35" s="18"/>
      <c r="C35" s="40"/>
      <c r="D35" s="3"/>
      <c r="F35"/>
      <c r="G35"/>
    </row>
    <row r="36" spans="1:7" ht="15">
      <c r="A36" s="8"/>
      <c r="B36" s="18"/>
      <c r="C36" s="40"/>
      <c r="D36" s="3"/>
      <c r="F36"/>
      <c r="G36"/>
    </row>
  </sheetData>
  <sheetProtection/>
  <mergeCells count="2">
    <mergeCell ref="A3:A12"/>
    <mergeCell ref="B3:B12"/>
  </mergeCells>
  <printOptions/>
  <pageMargins left="0.375" right="0.10416666666666667" top="0.3958333333333333" bottom="0.01488095238095238" header="0.1636904761904762"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3"/>
  <sheetViews>
    <sheetView windowProtection="1" view="pageLayout" workbookViewId="0" topLeftCell="A8">
      <selection activeCell="G12" sqref="G12"/>
    </sheetView>
  </sheetViews>
  <sheetFormatPr defaultColWidth="9.140625" defaultRowHeight="15"/>
  <cols>
    <col min="1" max="1" width="11.7109375" style="0" customWidth="1"/>
    <col min="2" max="2" width="13.8515625" style="0" customWidth="1"/>
    <col min="3" max="3" width="4.00390625" style="37" customWidth="1"/>
    <col min="4" max="4" width="13.8515625" style="0" customWidth="1"/>
    <col min="5" max="5" width="13.7109375" style="0" customWidth="1"/>
    <col min="6" max="6" width="13.7109375" style="6" customWidth="1"/>
    <col min="7" max="7" width="27.8515625" style="4" customWidth="1"/>
    <col min="8" max="8" width="29.00390625" style="0" customWidth="1"/>
  </cols>
  <sheetData>
    <row r="1" spans="3:7" s="9" customFormat="1" ht="30.75" customHeight="1">
      <c r="C1" s="37"/>
      <c r="F1" s="6"/>
      <c r="G1" s="104">
        <v>4</v>
      </c>
    </row>
    <row r="2" spans="1:7" ht="66" customHeight="1">
      <c r="A2" s="1" t="s">
        <v>0</v>
      </c>
      <c r="B2" s="2" t="s">
        <v>1</v>
      </c>
      <c r="C2" s="38" t="s">
        <v>60</v>
      </c>
      <c r="D2" s="1" t="s">
        <v>2</v>
      </c>
      <c r="E2" s="75" t="s">
        <v>108</v>
      </c>
      <c r="F2" s="120" t="s">
        <v>187</v>
      </c>
      <c r="G2" s="1" t="s">
        <v>55</v>
      </c>
    </row>
    <row r="3" spans="1:7" s="9" customFormat="1" ht="42.75" customHeight="1">
      <c r="A3" s="148"/>
      <c r="B3" s="151"/>
      <c r="C3" s="34">
        <v>19</v>
      </c>
      <c r="D3" s="10" t="s">
        <v>16</v>
      </c>
      <c r="E3" s="74">
        <v>843232</v>
      </c>
      <c r="F3" s="25">
        <v>162713</v>
      </c>
      <c r="G3" s="116" t="s">
        <v>168</v>
      </c>
    </row>
    <row r="4" spans="1:7" s="9" customFormat="1" ht="57.75" customHeight="1">
      <c r="A4" s="149"/>
      <c r="B4" s="152"/>
      <c r="C4" s="34">
        <v>20</v>
      </c>
      <c r="D4" s="116" t="s">
        <v>169</v>
      </c>
      <c r="E4" s="12" t="s">
        <v>52</v>
      </c>
      <c r="F4" s="11" t="s">
        <v>45</v>
      </c>
      <c r="G4" s="102" t="s">
        <v>152</v>
      </c>
    </row>
    <row r="5" spans="1:7" s="9" customFormat="1" ht="84" customHeight="1">
      <c r="A5" s="149"/>
      <c r="B5" s="152"/>
      <c r="C5" s="34">
        <v>21</v>
      </c>
      <c r="D5" s="5" t="s">
        <v>18</v>
      </c>
      <c r="E5" s="71">
        <f>854386+551</f>
        <v>854937</v>
      </c>
      <c r="F5" s="71">
        <v>913893.35</v>
      </c>
      <c r="G5" s="116" t="s">
        <v>170</v>
      </c>
    </row>
    <row r="6" spans="1:7" s="9" customFormat="1" ht="152.25" customHeight="1">
      <c r="A6" s="149"/>
      <c r="B6" s="152"/>
      <c r="C6" s="34">
        <v>22</v>
      </c>
      <c r="D6" s="30" t="s">
        <v>17</v>
      </c>
      <c r="E6" s="74">
        <v>10621</v>
      </c>
      <c r="F6" s="31">
        <v>3371634</v>
      </c>
      <c r="G6" s="129" t="s">
        <v>199</v>
      </c>
    </row>
    <row r="7" spans="1:7" s="9" customFormat="1" ht="49.5" customHeight="1">
      <c r="A7" s="149"/>
      <c r="B7" s="152"/>
      <c r="C7" s="34">
        <v>23</v>
      </c>
      <c r="D7" s="46" t="s">
        <v>89</v>
      </c>
      <c r="E7" s="12" t="s">
        <v>52</v>
      </c>
      <c r="F7" s="31" t="s">
        <v>90</v>
      </c>
      <c r="G7" s="48" t="s">
        <v>93</v>
      </c>
    </row>
    <row r="8" spans="1:7" s="9" customFormat="1" ht="56.25" customHeight="1">
      <c r="A8" s="150"/>
      <c r="B8" s="153"/>
      <c r="C8" s="34">
        <v>24</v>
      </c>
      <c r="D8" s="46" t="s">
        <v>91</v>
      </c>
      <c r="E8" s="12" t="s">
        <v>52</v>
      </c>
      <c r="F8" s="31">
        <v>1200000</v>
      </c>
      <c r="G8" s="89" t="s">
        <v>136</v>
      </c>
    </row>
    <row r="9" spans="1:7" s="9" customFormat="1" ht="17.25" customHeight="1">
      <c r="A9" s="1"/>
      <c r="B9" s="73">
        <v>72156893.39</v>
      </c>
      <c r="C9" s="39"/>
      <c r="D9" s="17"/>
      <c r="E9" s="73">
        <f>18906403+551</f>
        <v>18906954</v>
      </c>
      <c r="F9" s="73">
        <f>51474539.07+125228-551-121620</f>
        <v>51477596.07</v>
      </c>
      <c r="G9" s="21"/>
    </row>
    <row r="10" spans="1:7" s="9" customFormat="1" ht="66" customHeight="1">
      <c r="A10" s="154" t="s">
        <v>184</v>
      </c>
      <c r="B10" s="157"/>
      <c r="C10" s="34">
        <v>1</v>
      </c>
      <c r="D10" s="72" t="s">
        <v>19</v>
      </c>
      <c r="E10" s="85">
        <v>350900</v>
      </c>
      <c r="F10" s="71">
        <v>1483000</v>
      </c>
      <c r="G10" s="89" t="s">
        <v>137</v>
      </c>
    </row>
    <row r="11" spans="1:7" s="9" customFormat="1" ht="72" customHeight="1">
      <c r="A11" s="155"/>
      <c r="B11" s="158"/>
      <c r="C11" s="34">
        <v>2</v>
      </c>
      <c r="D11" s="72" t="s">
        <v>96</v>
      </c>
      <c r="E11" s="74">
        <v>431783</v>
      </c>
      <c r="F11" s="71">
        <f>318000+285660</f>
        <v>603660</v>
      </c>
      <c r="G11" s="116" t="s">
        <v>171</v>
      </c>
    </row>
    <row r="12" spans="1:7" s="9" customFormat="1" ht="72" customHeight="1">
      <c r="A12" s="156"/>
      <c r="B12" s="159"/>
      <c r="C12" s="34">
        <v>3</v>
      </c>
      <c r="D12" s="119" t="s">
        <v>181</v>
      </c>
      <c r="E12" s="74">
        <v>6324000</v>
      </c>
      <c r="F12" s="71">
        <v>1134000</v>
      </c>
      <c r="G12" s="119" t="s">
        <v>182</v>
      </c>
    </row>
    <row r="13" spans="1:7" s="9" customFormat="1" ht="18.75" customHeight="1">
      <c r="A13" s="50"/>
      <c r="B13" s="27">
        <v>3221690</v>
      </c>
      <c r="C13" s="35"/>
      <c r="D13" s="26"/>
      <c r="E13" s="22">
        <f>SUM(E10:E12)</f>
        <v>7106683</v>
      </c>
      <c r="F13" s="28">
        <f>SUM(F10:F12)</f>
        <v>3220660</v>
      </c>
      <c r="G13" s="118"/>
    </row>
    <row r="14" s="9" customFormat="1" ht="35.25" customHeight="1"/>
    <row r="15" ht="124.5" customHeight="1"/>
    <row r="16" ht="147.75" customHeight="1"/>
    <row r="17" ht="32.25" customHeight="1"/>
    <row r="18" ht="50.25" customHeight="1"/>
    <row r="19" ht="43.5" customHeight="1"/>
    <row r="20" ht="68.25" customHeight="1"/>
    <row r="21" ht="49.5" customHeight="1"/>
    <row r="22" ht="39" customHeight="1"/>
    <row r="23" ht="49.5" customHeight="1"/>
    <row r="24" ht="42.75" customHeight="1"/>
    <row r="25" ht="38.25" customHeight="1"/>
    <row r="26" ht="43.5" customHeight="1"/>
    <row r="27" ht="43.5" customHeight="1"/>
    <row r="28" ht="36" customHeight="1"/>
    <row r="29" ht="48" customHeight="1"/>
    <row r="30" ht="45.75" customHeight="1"/>
  </sheetData>
  <sheetProtection/>
  <mergeCells count="4">
    <mergeCell ref="A3:A8"/>
    <mergeCell ref="B3:B8"/>
    <mergeCell ref="A10:A12"/>
    <mergeCell ref="B10:B12"/>
  </mergeCells>
  <printOptions/>
  <pageMargins left="0.2456761006289308" right="0.125" top="0.5416666666666666" bottom="0.16666666666666666" header="0.18229166666666666"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18"/>
  <sheetViews>
    <sheetView windowProtection="1" view="pageLayout" workbookViewId="0" topLeftCell="A9">
      <selection activeCell="G10" sqref="G10"/>
    </sheetView>
  </sheetViews>
  <sheetFormatPr defaultColWidth="9.140625" defaultRowHeight="15"/>
  <cols>
    <col min="1" max="1" width="11.7109375" style="0" customWidth="1"/>
    <col min="2" max="2" width="12.7109375" style="0" customWidth="1"/>
    <col min="3" max="3" width="4.140625" style="9" customWidth="1"/>
    <col min="4" max="4" width="15.57421875" style="0" customWidth="1"/>
    <col min="5" max="5" width="15.140625" style="6" customWidth="1"/>
    <col min="6" max="6" width="14.00390625" style="0" customWidth="1"/>
    <col min="7" max="7" width="23.8515625" style="0" customWidth="1"/>
  </cols>
  <sheetData>
    <row r="1" spans="5:7" s="9" customFormat="1" ht="27" customHeight="1">
      <c r="E1" s="6"/>
      <c r="G1" s="103">
        <v>5</v>
      </c>
    </row>
    <row r="2" spans="1:7" s="9" customFormat="1" ht="64.5" customHeight="1">
      <c r="A2" s="1" t="s">
        <v>0</v>
      </c>
      <c r="B2" s="2" t="s">
        <v>1</v>
      </c>
      <c r="C2" s="1" t="s">
        <v>60</v>
      </c>
      <c r="D2" s="1" t="s">
        <v>2</v>
      </c>
      <c r="E2" s="23" t="s">
        <v>108</v>
      </c>
      <c r="F2" s="120" t="s">
        <v>187</v>
      </c>
      <c r="G2" s="1" t="s">
        <v>55</v>
      </c>
    </row>
    <row r="3" spans="1:7" s="9" customFormat="1" ht="73.5" customHeight="1">
      <c r="A3" s="160" t="s">
        <v>130</v>
      </c>
      <c r="B3" s="161"/>
      <c r="C3" s="36">
        <v>1</v>
      </c>
      <c r="D3" s="50" t="s">
        <v>20</v>
      </c>
      <c r="E3" s="71">
        <v>497348</v>
      </c>
      <c r="F3" s="11">
        <v>600000</v>
      </c>
      <c r="G3" s="87" t="s">
        <v>113</v>
      </c>
    </row>
    <row r="4" spans="1:7" s="9" customFormat="1" ht="125.25" customHeight="1">
      <c r="A4" s="160"/>
      <c r="B4" s="161"/>
      <c r="C4" s="36">
        <v>2</v>
      </c>
      <c r="D4" s="10" t="s">
        <v>21</v>
      </c>
      <c r="E4" s="19">
        <v>211301</v>
      </c>
      <c r="F4" s="11" t="s">
        <v>50</v>
      </c>
      <c r="G4" s="87" t="s">
        <v>114</v>
      </c>
    </row>
    <row r="5" spans="1:7" s="9" customFormat="1" ht="66.75" customHeight="1">
      <c r="A5" s="160"/>
      <c r="B5" s="161"/>
      <c r="C5" s="36">
        <v>3</v>
      </c>
      <c r="D5" s="10" t="s">
        <v>22</v>
      </c>
      <c r="E5" s="19">
        <v>181593</v>
      </c>
      <c r="F5" s="11" t="s">
        <v>50</v>
      </c>
      <c r="G5" s="87" t="s">
        <v>115</v>
      </c>
    </row>
    <row r="6" spans="1:7" s="9" customFormat="1" ht="36.75" customHeight="1">
      <c r="A6" s="160"/>
      <c r="B6" s="161"/>
      <c r="C6" s="36">
        <v>4</v>
      </c>
      <c r="D6" s="10" t="s">
        <v>23</v>
      </c>
      <c r="E6" s="71">
        <v>227716</v>
      </c>
      <c r="F6" s="14" t="s">
        <v>43</v>
      </c>
      <c r="G6" s="87" t="s">
        <v>116</v>
      </c>
    </row>
    <row r="7" spans="1:7" s="9" customFormat="1" ht="36.75" customHeight="1">
      <c r="A7" s="160"/>
      <c r="B7" s="161"/>
      <c r="C7" s="36">
        <v>5</v>
      </c>
      <c r="D7" s="10" t="s">
        <v>24</v>
      </c>
      <c r="E7" s="71">
        <v>519597</v>
      </c>
      <c r="F7" s="14">
        <v>1000000</v>
      </c>
      <c r="G7" s="87" t="s">
        <v>117</v>
      </c>
    </row>
    <row r="8" spans="1:7" s="9" customFormat="1" ht="117" customHeight="1">
      <c r="A8" s="160"/>
      <c r="B8" s="161"/>
      <c r="C8" s="36">
        <v>6</v>
      </c>
      <c r="D8" s="10" t="s">
        <v>25</v>
      </c>
      <c r="E8" s="71">
        <v>2251696</v>
      </c>
      <c r="F8" s="14" t="s">
        <v>54</v>
      </c>
      <c r="G8" s="126" t="s">
        <v>200</v>
      </c>
    </row>
    <row r="9" spans="1:7" s="9" customFormat="1" ht="84.75" customHeight="1">
      <c r="A9" s="160"/>
      <c r="B9" s="161"/>
      <c r="C9" s="15">
        <v>7</v>
      </c>
      <c r="D9" s="30" t="s">
        <v>26</v>
      </c>
      <c r="E9" s="16" t="s">
        <v>52</v>
      </c>
      <c r="F9" s="14" t="s">
        <v>46</v>
      </c>
      <c r="G9" s="89" t="s">
        <v>138</v>
      </c>
    </row>
    <row r="10" spans="1:7" s="9" customFormat="1" ht="172.5" customHeight="1">
      <c r="A10" s="160"/>
      <c r="B10" s="161"/>
      <c r="C10" s="33">
        <v>8</v>
      </c>
      <c r="D10" s="94" t="s">
        <v>145</v>
      </c>
      <c r="E10" s="86">
        <v>43554</v>
      </c>
      <c r="F10" s="31">
        <v>3000000</v>
      </c>
      <c r="G10" s="116" t="s">
        <v>172</v>
      </c>
    </row>
    <row r="11" spans="1:2" s="9" customFormat="1" ht="33" customHeight="1">
      <c r="A11" s="57"/>
      <c r="B11" s="58"/>
    </row>
    <row r="12" spans="1:2" s="9" customFormat="1" ht="49.5" customHeight="1">
      <c r="A12" s="57"/>
      <c r="B12" s="58"/>
    </row>
    <row r="13" spans="1:2" ht="161.25" customHeight="1">
      <c r="A13" s="57"/>
      <c r="B13" s="58"/>
    </row>
    <row r="14" spans="1:2" ht="44.25" customHeight="1">
      <c r="A14" s="57"/>
      <c r="B14" s="58"/>
    </row>
    <row r="15" spans="1:2" ht="150.75" customHeight="1">
      <c r="A15" s="57"/>
      <c r="B15" s="58"/>
    </row>
    <row r="16" spans="1:2" ht="38.25" customHeight="1">
      <c r="A16" s="57"/>
      <c r="B16" s="58"/>
    </row>
    <row r="17" spans="1:2" ht="44.25" customHeight="1">
      <c r="A17" s="57"/>
      <c r="B17" s="58"/>
    </row>
    <row r="18" spans="1:2" ht="99" customHeight="1">
      <c r="A18" s="57"/>
      <c r="B18" s="58"/>
    </row>
    <row r="19" ht="53.25" customHeight="1"/>
    <row r="20" ht="46.5" customHeight="1"/>
    <row r="21" ht="44.25" customHeight="1"/>
  </sheetData>
  <sheetProtection/>
  <mergeCells count="2">
    <mergeCell ref="A3:A10"/>
    <mergeCell ref="B3:B10"/>
  </mergeCells>
  <printOptions/>
  <pageMargins left="0.3333333333333333" right="0.09375" top="0.3020833333333333" bottom="0.13170498084291188"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30"/>
  <sheetViews>
    <sheetView windowProtection="1" view="pageLayout" workbookViewId="0" topLeftCell="B7">
      <selection activeCell="F8" sqref="F8"/>
    </sheetView>
  </sheetViews>
  <sheetFormatPr defaultColWidth="9.140625" defaultRowHeight="15"/>
  <cols>
    <col min="1" max="1" width="10.8515625" style="0" customWidth="1"/>
    <col min="2" max="2" width="12.7109375" style="0" customWidth="1"/>
    <col min="3" max="3" width="4.421875" style="9" customWidth="1"/>
    <col min="4" max="4" width="15.7109375" style="0" customWidth="1"/>
    <col min="5" max="5" width="15.140625" style="78" customWidth="1"/>
    <col min="6" max="6" width="16.7109375" style="0" customWidth="1"/>
    <col min="7" max="7" width="23.00390625" style="0" customWidth="1"/>
    <col min="8" max="8" width="21.28125" style="0" customWidth="1"/>
  </cols>
  <sheetData>
    <row r="1" spans="5:7" s="9" customFormat="1" ht="24" customHeight="1">
      <c r="E1" s="78"/>
      <c r="G1" s="100">
        <v>6</v>
      </c>
    </row>
    <row r="2" spans="1:7" s="9" customFormat="1" ht="62.25" customHeight="1">
      <c r="A2" s="92" t="s">
        <v>0</v>
      </c>
      <c r="B2" s="93" t="s">
        <v>1</v>
      </c>
      <c r="C2" s="92" t="s">
        <v>60</v>
      </c>
      <c r="D2" s="92" t="s">
        <v>2</v>
      </c>
      <c r="E2" s="77" t="s">
        <v>108</v>
      </c>
      <c r="F2" s="120" t="s">
        <v>187</v>
      </c>
      <c r="G2" s="92" t="s">
        <v>61</v>
      </c>
    </row>
    <row r="3" spans="1:7" s="9" customFormat="1" ht="49.5" customHeight="1">
      <c r="A3" s="145"/>
      <c r="B3" s="146"/>
      <c r="C3" s="54">
        <v>9</v>
      </c>
      <c r="D3" s="90" t="s">
        <v>27</v>
      </c>
      <c r="E3" s="80">
        <v>88985</v>
      </c>
      <c r="F3" s="91" t="s">
        <v>50</v>
      </c>
      <c r="G3" s="90" t="s">
        <v>118</v>
      </c>
    </row>
    <row r="4" spans="1:7" s="9" customFormat="1" ht="67.5" customHeight="1">
      <c r="A4" s="145"/>
      <c r="B4" s="146"/>
      <c r="C4" s="54">
        <v>10</v>
      </c>
      <c r="D4" s="90" t="s">
        <v>28</v>
      </c>
      <c r="E4" s="80">
        <v>2801582</v>
      </c>
      <c r="F4" s="91">
        <v>1500000</v>
      </c>
      <c r="G4" s="101" t="s">
        <v>153</v>
      </c>
    </row>
    <row r="5" spans="1:7" s="9" customFormat="1" ht="212.25" customHeight="1">
      <c r="A5" s="145"/>
      <c r="B5" s="146"/>
      <c r="C5" s="54">
        <v>11</v>
      </c>
      <c r="D5" s="90" t="s">
        <v>29</v>
      </c>
      <c r="E5" s="80">
        <v>6983282.82</v>
      </c>
      <c r="F5" s="91">
        <v>10000000</v>
      </c>
      <c r="G5" s="101" t="s">
        <v>154</v>
      </c>
    </row>
    <row r="6" spans="1:7" s="9" customFormat="1" ht="64.5" customHeight="1">
      <c r="A6" s="145"/>
      <c r="B6" s="146"/>
      <c r="C6" s="54">
        <v>12</v>
      </c>
      <c r="D6" s="90" t="s">
        <v>30</v>
      </c>
      <c r="E6" s="80">
        <v>100000</v>
      </c>
      <c r="F6" s="91">
        <f>240000+37000</f>
        <v>277000</v>
      </c>
      <c r="G6" s="124" t="s">
        <v>119</v>
      </c>
    </row>
    <row r="7" spans="1:7" s="9" customFormat="1" ht="205.5" customHeight="1">
      <c r="A7" s="145"/>
      <c r="B7" s="146"/>
      <c r="C7" s="54">
        <v>13</v>
      </c>
      <c r="D7" s="90" t="s">
        <v>31</v>
      </c>
      <c r="E7" s="80">
        <v>391500</v>
      </c>
      <c r="F7" s="91">
        <v>400000</v>
      </c>
      <c r="G7" s="90" t="s">
        <v>120</v>
      </c>
    </row>
    <row r="8" spans="1:7" s="9" customFormat="1" ht="100.5" customHeight="1">
      <c r="A8" s="145"/>
      <c r="B8" s="146"/>
      <c r="C8" s="54">
        <v>14</v>
      </c>
      <c r="D8" s="90" t="s">
        <v>102</v>
      </c>
      <c r="E8" s="80">
        <v>10865</v>
      </c>
      <c r="F8" s="91">
        <v>1700000</v>
      </c>
      <c r="G8" s="90" t="s">
        <v>139</v>
      </c>
    </row>
    <row r="9" s="9" customFormat="1" ht="57" customHeight="1">
      <c r="E9" s="78"/>
    </row>
    <row r="10" ht="34.5" customHeight="1"/>
    <row r="11" ht="29.25" customHeight="1"/>
    <row r="12" ht="133.5" customHeight="1"/>
    <row r="13" s="9" customFormat="1" ht="43.5" customHeight="1">
      <c r="E13" s="78"/>
    </row>
    <row r="14" ht="57.75" customHeight="1"/>
    <row r="15" ht="39.75" customHeight="1"/>
    <row r="16" ht="41.25" customHeight="1"/>
    <row r="17" ht="54.75" customHeight="1"/>
    <row r="18" s="9" customFormat="1" ht="31.5" customHeight="1">
      <c r="E18" s="78"/>
    </row>
    <row r="19" s="9" customFormat="1" ht="33" customHeight="1">
      <c r="E19" s="78"/>
    </row>
    <row r="20" ht="18" customHeight="1"/>
    <row r="21" ht="92.25" customHeight="1"/>
    <row r="22" ht="45.75" customHeight="1"/>
    <row r="23" s="9" customFormat="1" ht="23.25" customHeight="1">
      <c r="E23" s="78"/>
    </row>
    <row r="24" ht="146.25" customHeight="1"/>
    <row r="26" ht="63.75" customHeight="1"/>
    <row r="28" ht="19.5" customHeight="1"/>
    <row r="29" ht="15">
      <c r="F29" s="47"/>
    </row>
    <row r="30" spans="2:7" ht="15">
      <c r="B30" s="49"/>
      <c r="F30" s="47"/>
      <c r="G30" s="47"/>
    </row>
  </sheetData>
  <sheetProtection/>
  <mergeCells count="2">
    <mergeCell ref="A3:A8"/>
    <mergeCell ref="B3:B8"/>
  </mergeCells>
  <printOptions/>
  <pageMargins left="0.234375" right="0.010416666666666666" top="0.3541666666666667" bottom="0.5404874213836478" header="0.13541666666666666"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0"/>
  <sheetViews>
    <sheetView windowProtection="1" view="pageLayout" workbookViewId="0" topLeftCell="A10">
      <selection activeCell="G15" sqref="G15"/>
    </sheetView>
  </sheetViews>
  <sheetFormatPr defaultColWidth="9.140625" defaultRowHeight="15"/>
  <cols>
    <col min="1" max="1" width="8.57421875" style="0" customWidth="1"/>
    <col min="2" max="2" width="8.140625" style="0" customWidth="1"/>
    <col min="3" max="3" width="5.00390625" style="0" customWidth="1"/>
    <col min="4" max="4" width="20.57421875" style="0" customWidth="1"/>
    <col min="5" max="5" width="13.28125" style="78" customWidth="1"/>
    <col min="6" max="6" width="13.140625" style="0" customWidth="1"/>
    <col min="7" max="7" width="30.140625" style="0" customWidth="1"/>
  </cols>
  <sheetData>
    <row r="1" spans="5:7" s="9" customFormat="1" ht="21" customHeight="1">
      <c r="E1" s="78"/>
      <c r="G1" s="100">
        <v>7</v>
      </c>
    </row>
    <row r="2" spans="1:7" s="9" customFormat="1" ht="59.25" customHeight="1">
      <c r="A2" s="130" t="s">
        <v>0</v>
      </c>
      <c r="B2" s="130" t="s">
        <v>1</v>
      </c>
      <c r="C2" s="130" t="s">
        <v>60</v>
      </c>
      <c r="D2" s="130" t="s">
        <v>2</v>
      </c>
      <c r="E2" s="131" t="s">
        <v>108</v>
      </c>
      <c r="F2" s="132" t="s">
        <v>187</v>
      </c>
      <c r="G2" s="130" t="s">
        <v>61</v>
      </c>
    </row>
    <row r="3" spans="1:7" ht="90" customHeight="1">
      <c r="A3" s="162"/>
      <c r="B3" s="165"/>
      <c r="C3" s="133">
        <v>15</v>
      </c>
      <c r="D3" s="134" t="s">
        <v>103</v>
      </c>
      <c r="E3" s="135">
        <v>1473024</v>
      </c>
      <c r="F3" s="136" t="s">
        <v>51</v>
      </c>
      <c r="G3" s="134" t="s">
        <v>121</v>
      </c>
    </row>
    <row r="4" spans="1:7" s="9" customFormat="1" ht="47.25" customHeight="1">
      <c r="A4" s="163"/>
      <c r="B4" s="166"/>
      <c r="C4" s="133">
        <v>16</v>
      </c>
      <c r="D4" s="134" t="s">
        <v>95</v>
      </c>
      <c r="E4" s="135">
        <v>337200</v>
      </c>
      <c r="F4" s="137">
        <v>350000</v>
      </c>
      <c r="G4" s="134" t="s">
        <v>122</v>
      </c>
    </row>
    <row r="5" spans="1:7" ht="41.25" customHeight="1">
      <c r="A5" s="163"/>
      <c r="B5" s="166"/>
      <c r="C5" s="133">
        <v>17</v>
      </c>
      <c r="D5" s="134" t="s">
        <v>32</v>
      </c>
      <c r="E5" s="135">
        <v>13869</v>
      </c>
      <c r="F5" s="137" t="s">
        <v>46</v>
      </c>
      <c r="G5" s="134" t="s">
        <v>123</v>
      </c>
    </row>
    <row r="6" spans="1:7" ht="29.25" customHeight="1">
      <c r="A6" s="163"/>
      <c r="B6" s="166"/>
      <c r="C6" s="133">
        <v>18</v>
      </c>
      <c r="D6" s="134" t="s">
        <v>33</v>
      </c>
      <c r="E6" s="135">
        <v>2790</v>
      </c>
      <c r="F6" s="137" t="s">
        <v>48</v>
      </c>
      <c r="G6" s="134" t="s">
        <v>124</v>
      </c>
    </row>
    <row r="7" spans="1:7" ht="135" customHeight="1">
      <c r="A7" s="163"/>
      <c r="B7" s="166"/>
      <c r="C7" s="133">
        <v>19</v>
      </c>
      <c r="D7" s="134" t="s">
        <v>101</v>
      </c>
      <c r="E7" s="135">
        <v>63230</v>
      </c>
      <c r="F7" s="137">
        <v>1200000</v>
      </c>
      <c r="G7" s="134" t="s">
        <v>155</v>
      </c>
    </row>
    <row r="8" spans="1:7" ht="63" customHeight="1">
      <c r="A8" s="163"/>
      <c r="B8" s="166"/>
      <c r="C8" s="133">
        <v>20</v>
      </c>
      <c r="D8" s="134" t="s">
        <v>34</v>
      </c>
      <c r="E8" s="135">
        <v>1879057</v>
      </c>
      <c r="F8" s="137">
        <v>4500000</v>
      </c>
      <c r="G8" s="134" t="s">
        <v>156</v>
      </c>
    </row>
    <row r="9" spans="1:7" ht="54" customHeight="1">
      <c r="A9" s="163"/>
      <c r="B9" s="166"/>
      <c r="C9" s="133">
        <v>21</v>
      </c>
      <c r="D9" s="134" t="s">
        <v>99</v>
      </c>
      <c r="E9" s="135">
        <v>544558</v>
      </c>
      <c r="F9" s="138">
        <v>2500000</v>
      </c>
      <c r="G9" s="134" t="s">
        <v>140</v>
      </c>
    </row>
    <row r="10" spans="1:7" ht="42.75">
      <c r="A10" s="163"/>
      <c r="B10" s="166"/>
      <c r="C10" s="133">
        <v>22</v>
      </c>
      <c r="D10" s="134" t="s">
        <v>59</v>
      </c>
      <c r="E10" s="135" t="s">
        <v>52</v>
      </c>
      <c r="F10" s="137">
        <v>63000</v>
      </c>
      <c r="G10" s="134" t="s">
        <v>141</v>
      </c>
    </row>
    <row r="11" spans="1:7" ht="48" customHeight="1">
      <c r="A11" s="163"/>
      <c r="B11" s="166"/>
      <c r="C11" s="133">
        <v>23</v>
      </c>
      <c r="D11" s="134" t="s">
        <v>100</v>
      </c>
      <c r="E11" s="135" t="s">
        <v>52</v>
      </c>
      <c r="F11" s="137" t="s">
        <v>64</v>
      </c>
      <c r="G11" s="134" t="s">
        <v>125</v>
      </c>
    </row>
    <row r="12" spans="1:7" ht="28.5">
      <c r="A12" s="163"/>
      <c r="B12" s="166"/>
      <c r="C12" s="133">
        <v>24</v>
      </c>
      <c r="D12" s="134" t="s">
        <v>88</v>
      </c>
      <c r="E12" s="135">
        <v>75975</v>
      </c>
      <c r="F12" s="137" t="s">
        <v>49</v>
      </c>
      <c r="G12" s="134" t="s">
        <v>126</v>
      </c>
    </row>
    <row r="13" spans="1:7" s="9" customFormat="1" ht="41.25" customHeight="1">
      <c r="A13" s="163"/>
      <c r="B13" s="166"/>
      <c r="C13" s="133">
        <v>25</v>
      </c>
      <c r="D13" s="134" t="s">
        <v>105</v>
      </c>
      <c r="E13" s="135" t="s">
        <v>52</v>
      </c>
      <c r="F13" s="137">
        <v>500000</v>
      </c>
      <c r="G13" s="134" t="s">
        <v>142</v>
      </c>
    </row>
    <row r="14" spans="1:7" s="9" customFormat="1" ht="74.25" customHeight="1">
      <c r="A14" s="163"/>
      <c r="B14" s="166"/>
      <c r="C14" s="133">
        <v>26</v>
      </c>
      <c r="D14" s="139" t="s">
        <v>185</v>
      </c>
      <c r="E14" s="135" t="s">
        <v>52</v>
      </c>
      <c r="F14" s="137">
        <v>162000</v>
      </c>
      <c r="G14" s="134" t="s">
        <v>143</v>
      </c>
    </row>
    <row r="15" spans="1:7" s="9" customFormat="1" ht="60" customHeight="1">
      <c r="A15" s="164"/>
      <c r="B15" s="167"/>
      <c r="C15" s="133">
        <v>27</v>
      </c>
      <c r="D15" s="139" t="s">
        <v>127</v>
      </c>
      <c r="E15" s="135" t="s">
        <v>52</v>
      </c>
      <c r="F15" s="137">
        <v>6000</v>
      </c>
      <c r="G15" s="134" t="s">
        <v>197</v>
      </c>
    </row>
    <row r="20" ht="15">
      <c r="G20" s="60"/>
    </row>
  </sheetData>
  <sheetProtection/>
  <mergeCells count="2">
    <mergeCell ref="A3:A15"/>
    <mergeCell ref="B3:B15"/>
  </mergeCells>
  <printOptions/>
  <pageMargins left="0.20833333333333334" right="0.010416666666666666" top="0.15625" bottom="0.010416666666666666"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3"/>
  <sheetViews>
    <sheetView windowProtection="1" view="pageLayout" workbookViewId="0" topLeftCell="A20">
      <selection activeCell="F28" sqref="F28"/>
    </sheetView>
  </sheetViews>
  <sheetFormatPr defaultColWidth="9.140625" defaultRowHeight="15"/>
  <cols>
    <col min="1" max="2" width="13.57421875" style="0" customWidth="1"/>
    <col min="3" max="3" width="4.7109375" style="0" customWidth="1"/>
    <col min="4" max="4" width="13.57421875" style="0" customWidth="1"/>
    <col min="5" max="5" width="13.8515625" style="0" customWidth="1"/>
    <col min="6" max="6" width="15.140625" style="0" customWidth="1"/>
    <col min="7" max="7" width="24.00390625" style="0" customWidth="1"/>
  </cols>
  <sheetData>
    <row r="1" s="9" customFormat="1" ht="18.75" customHeight="1">
      <c r="G1" s="103">
        <v>8</v>
      </c>
    </row>
    <row r="2" spans="1:7" s="9" customFormat="1" ht="39.75" customHeight="1">
      <c r="A2" s="69" t="s">
        <v>0</v>
      </c>
      <c r="B2" s="70" t="s">
        <v>1</v>
      </c>
      <c r="C2" s="69" t="s">
        <v>60</v>
      </c>
      <c r="D2" s="69" t="s">
        <v>2</v>
      </c>
      <c r="E2" s="69" t="s">
        <v>108</v>
      </c>
      <c r="F2" s="121" t="s">
        <v>187</v>
      </c>
      <c r="G2" s="69" t="s">
        <v>61</v>
      </c>
    </row>
    <row r="3" spans="1:7" s="9" customFormat="1" ht="44.25" customHeight="1">
      <c r="A3" s="174"/>
      <c r="B3" s="171"/>
      <c r="C3" s="113">
        <v>28</v>
      </c>
      <c r="D3" s="112" t="s">
        <v>160</v>
      </c>
      <c r="E3" s="71" t="s">
        <v>52</v>
      </c>
      <c r="F3" s="71">
        <v>1200000</v>
      </c>
      <c r="G3" s="117" t="s">
        <v>180</v>
      </c>
    </row>
    <row r="4" spans="1:7" s="9" customFormat="1" ht="67.5" customHeight="1">
      <c r="A4" s="175"/>
      <c r="B4" s="172"/>
      <c r="C4" s="113">
        <v>29</v>
      </c>
      <c r="D4" s="112" t="s">
        <v>161</v>
      </c>
      <c r="E4" s="71" t="s">
        <v>52</v>
      </c>
      <c r="F4" s="71">
        <v>180000</v>
      </c>
      <c r="G4" s="117" t="s">
        <v>179</v>
      </c>
    </row>
    <row r="5" spans="1:7" s="9" customFormat="1" ht="64.5" customHeight="1">
      <c r="A5" s="175"/>
      <c r="B5" s="172"/>
      <c r="C5" s="33">
        <v>30</v>
      </c>
      <c r="D5" s="95" t="s">
        <v>109</v>
      </c>
      <c r="E5" s="71" t="s">
        <v>52</v>
      </c>
      <c r="F5" s="31">
        <v>36000</v>
      </c>
      <c r="G5" s="128" t="s">
        <v>198</v>
      </c>
    </row>
    <row r="6" spans="1:7" s="9" customFormat="1" ht="26.25" customHeight="1">
      <c r="A6" s="175"/>
      <c r="B6" s="172"/>
      <c r="C6" s="33">
        <v>31</v>
      </c>
      <c r="D6" s="95" t="s">
        <v>110</v>
      </c>
      <c r="E6" s="71" t="s">
        <v>52</v>
      </c>
      <c r="F6" s="31">
        <v>72000</v>
      </c>
      <c r="G6" s="102" t="s">
        <v>150</v>
      </c>
    </row>
    <row r="7" spans="1:7" s="9" customFormat="1" ht="26.25" customHeight="1">
      <c r="A7" s="175"/>
      <c r="B7" s="172"/>
      <c r="C7" s="33">
        <v>32</v>
      </c>
      <c r="D7" s="95" t="s">
        <v>186</v>
      </c>
      <c r="E7" s="71" t="s">
        <v>52</v>
      </c>
      <c r="F7" s="31">
        <v>500000</v>
      </c>
      <c r="G7" s="114" t="s">
        <v>162</v>
      </c>
    </row>
    <row r="8" spans="1:7" s="9" customFormat="1" ht="26.25" customHeight="1">
      <c r="A8" s="175"/>
      <c r="B8" s="173"/>
      <c r="C8" s="33">
        <v>33</v>
      </c>
      <c r="D8" s="95" t="s">
        <v>163</v>
      </c>
      <c r="E8" s="71" t="s">
        <v>52</v>
      </c>
      <c r="F8" s="31">
        <v>1500000</v>
      </c>
      <c r="G8" s="115" t="s">
        <v>162</v>
      </c>
    </row>
    <row r="9" spans="1:7" s="9" customFormat="1" ht="14.25" customHeight="1">
      <c r="A9" s="176"/>
      <c r="B9" s="107">
        <f>52864519.18+5000000</f>
        <v>57864519.18</v>
      </c>
      <c r="C9" s="33"/>
      <c r="D9" s="95"/>
      <c r="E9" s="71">
        <v>18698722.82</v>
      </c>
      <c r="F9" s="31">
        <v>38796000</v>
      </c>
      <c r="G9" s="102"/>
    </row>
    <row r="10" spans="1:7" ht="78" customHeight="1">
      <c r="A10" s="154" t="s">
        <v>131</v>
      </c>
      <c r="B10" s="177"/>
      <c r="C10" s="34">
        <v>1</v>
      </c>
      <c r="D10" s="102" t="s">
        <v>35</v>
      </c>
      <c r="E10" s="71">
        <v>3807682</v>
      </c>
      <c r="F10" s="31">
        <f>17343805</f>
        <v>17343805</v>
      </c>
      <c r="G10" s="102" t="s">
        <v>146</v>
      </c>
    </row>
    <row r="11" spans="1:7" ht="43.5" customHeight="1">
      <c r="A11" s="155"/>
      <c r="B11" s="178"/>
      <c r="C11" s="34">
        <v>2</v>
      </c>
      <c r="D11" s="102" t="s">
        <v>36</v>
      </c>
      <c r="E11" s="71" t="s">
        <v>52</v>
      </c>
      <c r="F11" s="31" t="s">
        <v>41</v>
      </c>
      <c r="G11" s="102" t="s">
        <v>53</v>
      </c>
    </row>
    <row r="12" spans="1:7" ht="131.25" customHeight="1">
      <c r="A12" s="155"/>
      <c r="B12" s="178"/>
      <c r="C12" s="34">
        <v>3</v>
      </c>
      <c r="D12" s="102" t="s">
        <v>37</v>
      </c>
      <c r="E12" s="31">
        <v>10377</v>
      </c>
      <c r="F12" s="31">
        <f>3787471-10377</f>
        <v>3777094</v>
      </c>
      <c r="G12" s="102" t="s">
        <v>98</v>
      </c>
    </row>
    <row r="13" spans="1:7" s="9" customFormat="1" ht="27.75" customHeight="1">
      <c r="A13" s="156"/>
      <c r="B13" s="179"/>
      <c r="C13" s="34">
        <v>4</v>
      </c>
      <c r="D13" s="116" t="s">
        <v>173</v>
      </c>
      <c r="E13" s="71" t="s">
        <v>52</v>
      </c>
      <c r="F13" s="31">
        <v>36810</v>
      </c>
      <c r="G13" s="116" t="s">
        <v>174</v>
      </c>
    </row>
    <row r="14" spans="1:7" ht="19.5" customHeight="1">
      <c r="A14" s="102"/>
      <c r="B14" s="12" t="s">
        <v>191</v>
      </c>
      <c r="C14" s="16"/>
      <c r="D14" s="102"/>
      <c r="E14" s="108">
        <f>SUM(E12+E10)</f>
        <v>3818059</v>
      </c>
      <c r="F14" s="31">
        <f>SUM(F10:F13)</f>
        <v>21157709</v>
      </c>
      <c r="G14" s="102"/>
    </row>
    <row r="15" spans="1:7" ht="51" customHeight="1">
      <c r="A15" s="154" t="s">
        <v>157</v>
      </c>
      <c r="B15" s="31" t="s">
        <v>40</v>
      </c>
      <c r="C15" s="33"/>
      <c r="D15" s="34" t="s">
        <v>97</v>
      </c>
      <c r="E15" s="34" t="s">
        <v>97</v>
      </c>
      <c r="F15" s="110" t="s">
        <v>40</v>
      </c>
      <c r="G15" s="102" t="s">
        <v>104</v>
      </c>
    </row>
    <row r="16" spans="1:7" ht="30" customHeight="1">
      <c r="A16" s="156"/>
      <c r="B16" s="111" t="s">
        <v>40</v>
      </c>
      <c r="C16" s="111"/>
      <c r="D16" s="34" t="s">
        <v>97</v>
      </c>
      <c r="E16" s="34" t="s">
        <v>97</v>
      </c>
      <c r="F16" s="111">
        <v>20000000</v>
      </c>
      <c r="G16" s="109"/>
    </row>
    <row r="17" spans="1:7" s="9" customFormat="1" ht="105.75" customHeight="1">
      <c r="A17" s="154" t="s">
        <v>158</v>
      </c>
      <c r="B17" s="31">
        <v>31905000</v>
      </c>
      <c r="C17" s="111"/>
      <c r="D17" s="34" t="s">
        <v>97</v>
      </c>
      <c r="E17" s="34" t="s">
        <v>97</v>
      </c>
      <c r="F17" s="31">
        <v>31905000</v>
      </c>
      <c r="G17" s="102" t="s">
        <v>159</v>
      </c>
    </row>
    <row r="18" spans="1:7" s="9" customFormat="1" ht="15" customHeight="1">
      <c r="A18" s="156"/>
      <c r="B18" s="31">
        <v>31905000</v>
      </c>
      <c r="C18" s="111"/>
      <c r="D18" s="34" t="s">
        <v>97</v>
      </c>
      <c r="E18" s="34" t="s">
        <v>97</v>
      </c>
      <c r="F18" s="31">
        <v>31905000</v>
      </c>
      <c r="G18" s="102"/>
    </row>
    <row r="19" s="9" customFormat="1" ht="24" customHeight="1">
      <c r="G19" s="100">
        <v>9</v>
      </c>
    </row>
    <row r="20" spans="1:7" s="9" customFormat="1" ht="44.25" customHeight="1">
      <c r="A20" s="69" t="s">
        <v>0</v>
      </c>
      <c r="B20" s="70" t="s">
        <v>1</v>
      </c>
      <c r="C20" s="69" t="s">
        <v>60</v>
      </c>
      <c r="D20" s="69" t="s">
        <v>2</v>
      </c>
      <c r="E20" s="69" t="s">
        <v>108</v>
      </c>
      <c r="F20" s="121" t="s">
        <v>187</v>
      </c>
      <c r="G20" s="69" t="s">
        <v>61</v>
      </c>
    </row>
    <row r="21" spans="1:7" s="9" customFormat="1" ht="54.75" customHeight="1">
      <c r="A21" s="116" t="s">
        <v>177</v>
      </c>
      <c r="B21" s="31">
        <v>39373000</v>
      </c>
      <c r="C21" s="111"/>
      <c r="D21" s="34" t="s">
        <v>97</v>
      </c>
      <c r="E21" s="34" t="s">
        <v>97</v>
      </c>
      <c r="F21" s="31">
        <v>39373000</v>
      </c>
      <c r="G21" s="116" t="s">
        <v>178</v>
      </c>
    </row>
    <row r="22" spans="1:7" s="9" customFormat="1" ht="17.25" customHeight="1">
      <c r="A22" s="105"/>
      <c r="B22" s="31">
        <v>39373000</v>
      </c>
      <c r="C22" s="111"/>
      <c r="D22" s="34" t="s">
        <v>97</v>
      </c>
      <c r="E22" s="34" t="s">
        <v>97</v>
      </c>
      <c r="F22" s="31">
        <v>39373000</v>
      </c>
      <c r="G22" s="106"/>
    </row>
    <row r="23" spans="1:7" s="9" customFormat="1" ht="44.25" customHeight="1">
      <c r="A23" s="154" t="s">
        <v>188</v>
      </c>
      <c r="B23" s="168">
        <v>4300000</v>
      </c>
      <c r="C23" s="33">
        <v>1</v>
      </c>
      <c r="D23" s="123" t="s">
        <v>190</v>
      </c>
      <c r="E23" s="34" t="s">
        <v>97</v>
      </c>
      <c r="F23" s="31">
        <v>400000</v>
      </c>
      <c r="G23" s="154" t="s">
        <v>178</v>
      </c>
    </row>
    <row r="24" spans="1:7" s="9" customFormat="1" ht="29.25" customHeight="1">
      <c r="A24" s="155"/>
      <c r="B24" s="169"/>
      <c r="C24" s="33">
        <v>2</v>
      </c>
      <c r="D24" s="123" t="s">
        <v>192</v>
      </c>
      <c r="E24" s="34" t="s">
        <v>97</v>
      </c>
      <c r="F24" s="31">
        <v>3600000</v>
      </c>
      <c r="G24" s="155"/>
    </row>
    <row r="25" spans="1:7" s="9" customFormat="1" ht="33" customHeight="1">
      <c r="A25" s="125"/>
      <c r="B25" s="169"/>
      <c r="C25" s="33">
        <v>3</v>
      </c>
      <c r="D25" s="123" t="s">
        <v>193</v>
      </c>
      <c r="E25" s="34" t="s">
        <v>97</v>
      </c>
      <c r="F25" s="31">
        <v>200000</v>
      </c>
      <c r="G25" s="155"/>
    </row>
    <row r="26" spans="1:7" s="9" customFormat="1" ht="32.25" customHeight="1">
      <c r="A26" s="125"/>
      <c r="B26" s="170"/>
      <c r="C26" s="33">
        <v>4</v>
      </c>
      <c r="D26" s="123" t="s">
        <v>194</v>
      </c>
      <c r="E26" s="34" t="s">
        <v>97</v>
      </c>
      <c r="F26" s="31">
        <v>100000</v>
      </c>
      <c r="G26" s="155"/>
    </row>
    <row r="27" spans="1:7" s="9" customFormat="1" ht="22.5" customHeight="1">
      <c r="A27" s="122"/>
      <c r="B27" s="31">
        <v>4300000</v>
      </c>
      <c r="C27" s="111"/>
      <c r="D27" s="34"/>
      <c r="E27" s="34"/>
      <c r="F27" s="31">
        <v>4300000</v>
      </c>
      <c r="G27" s="156"/>
    </row>
    <row r="28" spans="1:7" ht="18.75" customHeight="1">
      <c r="A28" s="102" t="s">
        <v>38</v>
      </c>
      <c r="B28" s="31">
        <f>202730265.87+B22+5000000+36810</f>
        <v>247140075.87</v>
      </c>
      <c r="C28" s="31"/>
      <c r="D28" s="31" t="s">
        <v>189</v>
      </c>
      <c r="E28" s="31">
        <f>42205867.82+551</f>
        <v>42206418.82</v>
      </c>
      <c r="F28" s="86">
        <f>169939983.07+F22-100000+1272000-551+500000+1500000+36810+108000-121620+4300000+37000-600000-6500000</f>
        <v>209744622.07</v>
      </c>
      <c r="G28" s="109"/>
    </row>
    <row r="33" ht="15">
      <c r="E33" s="49"/>
    </row>
  </sheetData>
  <sheetProtection/>
  <mergeCells count="9">
    <mergeCell ref="A23:A24"/>
    <mergeCell ref="B23:B26"/>
    <mergeCell ref="G23:G27"/>
    <mergeCell ref="A15:A16"/>
    <mergeCell ref="A17:A18"/>
    <mergeCell ref="B3:B8"/>
    <mergeCell ref="A3:A9"/>
    <mergeCell ref="B10:B13"/>
    <mergeCell ref="A10:A13"/>
  </mergeCells>
  <printOptions/>
  <pageMargins left="0.23958333333333334" right="0.14583333333333334" top="0.2604166666666667" bottom="0.11458333333333333"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24"/>
  <sheetViews>
    <sheetView windowProtection="1" tabSelected="1" view="pageLayout" workbookViewId="0" topLeftCell="A19">
      <selection activeCell="C3" sqref="C3"/>
    </sheetView>
  </sheetViews>
  <sheetFormatPr defaultColWidth="9.140625" defaultRowHeight="23.25" customHeight="1"/>
  <cols>
    <col min="2" max="2" width="25.140625" style="0" customWidth="1"/>
    <col min="3" max="3" width="15.140625" style="67" customWidth="1"/>
    <col min="4" max="4" width="15.421875" style="67" customWidth="1"/>
    <col min="5" max="5" width="15.28125" style="67" customWidth="1"/>
    <col min="6" max="6" width="16.00390625" style="67" customWidth="1"/>
  </cols>
  <sheetData>
    <row r="1" spans="1:5" ht="23.25" customHeight="1">
      <c r="A1" s="180" t="s">
        <v>87</v>
      </c>
      <c r="B1" s="180"/>
      <c r="C1" s="180"/>
      <c r="D1" s="180"/>
      <c r="E1" s="180"/>
    </row>
    <row r="2" spans="1:6" ht="54" customHeight="1">
      <c r="A2" s="45" t="s">
        <v>65</v>
      </c>
      <c r="B2" s="45" t="s">
        <v>66</v>
      </c>
      <c r="C2" s="66" t="s">
        <v>183</v>
      </c>
      <c r="D2" s="66" t="s">
        <v>111</v>
      </c>
      <c r="E2" s="66" t="s">
        <v>112</v>
      </c>
      <c r="F2" s="68" t="s">
        <v>67</v>
      </c>
    </row>
    <row r="3" spans="1:6" ht="23.25" customHeight="1">
      <c r="A3" s="43">
        <v>1</v>
      </c>
      <c r="B3" s="42" t="s">
        <v>68</v>
      </c>
      <c r="C3" s="61">
        <v>103548</v>
      </c>
      <c r="D3" s="63">
        <f>C3-E3</f>
        <v>0</v>
      </c>
      <c r="E3" s="61">
        <v>103548</v>
      </c>
      <c r="F3" s="61">
        <v>100000</v>
      </c>
    </row>
    <row r="4" spans="1:6" ht="23.25" customHeight="1">
      <c r="A4" s="43">
        <v>2</v>
      </c>
      <c r="B4" s="42" t="s">
        <v>69</v>
      </c>
      <c r="C4" s="61">
        <v>105696</v>
      </c>
      <c r="D4" s="63">
        <f aca="true" t="shared" si="0" ref="D4:D22">C4-E4</f>
        <v>44557</v>
      </c>
      <c r="E4" s="61">
        <v>61139</v>
      </c>
      <c r="F4" s="61">
        <v>50000</v>
      </c>
    </row>
    <row r="5" spans="1:6" ht="23.25" customHeight="1">
      <c r="A5" s="43">
        <v>3</v>
      </c>
      <c r="B5" s="42" t="s">
        <v>70</v>
      </c>
      <c r="C5" s="61">
        <v>100000</v>
      </c>
      <c r="D5" s="63">
        <f t="shared" si="0"/>
        <v>21609</v>
      </c>
      <c r="E5" s="61">
        <v>78391</v>
      </c>
      <c r="F5" s="61">
        <v>50000</v>
      </c>
    </row>
    <row r="6" spans="1:6" ht="23.25" customHeight="1">
      <c r="A6" s="43">
        <v>4</v>
      </c>
      <c r="B6" s="42" t="s">
        <v>71</v>
      </c>
      <c r="C6" s="61">
        <v>188285.35</v>
      </c>
      <c r="D6" s="63">
        <f t="shared" si="0"/>
        <v>59110</v>
      </c>
      <c r="E6" s="61">
        <v>129175.35</v>
      </c>
      <c r="F6" s="61">
        <f>74444.35-551</f>
        <v>73893.35</v>
      </c>
    </row>
    <row r="7" spans="1:6" ht="41.25" customHeight="1">
      <c r="A7" s="43">
        <v>5</v>
      </c>
      <c r="B7" s="42" t="s">
        <v>72</v>
      </c>
      <c r="C7" s="63" t="s">
        <v>52</v>
      </c>
      <c r="D7" s="63" t="s">
        <v>52</v>
      </c>
      <c r="E7" s="61" t="s">
        <v>97</v>
      </c>
      <c r="F7" s="63" t="s">
        <v>97</v>
      </c>
    </row>
    <row r="8" spans="1:6" ht="34.5" customHeight="1">
      <c r="A8" s="43">
        <v>6</v>
      </c>
      <c r="B8" s="42" t="s">
        <v>73</v>
      </c>
      <c r="C8" s="61">
        <v>60000</v>
      </c>
      <c r="D8" s="63" t="s">
        <v>52</v>
      </c>
      <c r="E8" s="61">
        <v>60000</v>
      </c>
      <c r="F8" s="61">
        <v>10000</v>
      </c>
    </row>
    <row r="9" spans="1:6" ht="34.5" customHeight="1">
      <c r="A9" s="43">
        <v>7</v>
      </c>
      <c r="B9" s="42" t="s">
        <v>74</v>
      </c>
      <c r="C9" s="61">
        <v>500374</v>
      </c>
      <c r="D9" s="63">
        <f t="shared" si="0"/>
        <v>317064</v>
      </c>
      <c r="E9" s="61">
        <v>183310</v>
      </c>
      <c r="F9" s="61">
        <v>400000</v>
      </c>
    </row>
    <row r="10" spans="1:6" ht="23.25" customHeight="1">
      <c r="A10" s="43">
        <v>8</v>
      </c>
      <c r="B10" s="42" t="s">
        <v>75</v>
      </c>
      <c r="C10" s="61">
        <v>70000</v>
      </c>
      <c r="D10" s="63">
        <f t="shared" si="0"/>
        <v>59352</v>
      </c>
      <c r="E10" s="61">
        <v>10648</v>
      </c>
      <c r="F10" s="61" t="s">
        <v>97</v>
      </c>
    </row>
    <row r="11" spans="1:6" ht="41.25" customHeight="1">
      <c r="A11" s="43">
        <v>9</v>
      </c>
      <c r="B11" s="42" t="s">
        <v>76</v>
      </c>
      <c r="C11" s="61">
        <v>83714</v>
      </c>
      <c r="D11" s="63">
        <f t="shared" si="0"/>
        <v>73603</v>
      </c>
      <c r="E11" s="61">
        <v>10111</v>
      </c>
      <c r="F11" s="61" t="s">
        <v>97</v>
      </c>
    </row>
    <row r="12" spans="1:6" ht="23.25" customHeight="1">
      <c r="A12" s="43">
        <v>10</v>
      </c>
      <c r="B12" s="42" t="s">
        <v>77</v>
      </c>
      <c r="C12" s="61">
        <v>145540</v>
      </c>
      <c r="D12" s="63">
        <f t="shared" si="0"/>
        <v>120473</v>
      </c>
      <c r="E12" s="61">
        <v>25067</v>
      </c>
      <c r="F12" s="61" t="s">
        <v>97</v>
      </c>
    </row>
    <row r="13" spans="1:6" ht="23.25" customHeight="1">
      <c r="A13" s="43">
        <v>11</v>
      </c>
      <c r="B13" s="42" t="s">
        <v>78</v>
      </c>
      <c r="C13" s="61">
        <v>83375</v>
      </c>
      <c r="D13" s="63">
        <f t="shared" si="0"/>
        <v>26730</v>
      </c>
      <c r="E13" s="61">
        <v>56645</v>
      </c>
      <c r="F13" s="61">
        <v>43500</v>
      </c>
    </row>
    <row r="14" spans="1:6" ht="23.25" customHeight="1">
      <c r="A14" s="43">
        <v>12</v>
      </c>
      <c r="B14" s="42" t="s">
        <v>79</v>
      </c>
      <c r="C14" s="63" t="s">
        <v>52</v>
      </c>
      <c r="D14" s="63" t="s">
        <v>52</v>
      </c>
      <c r="E14" s="61" t="s">
        <v>97</v>
      </c>
      <c r="F14" s="63" t="s">
        <v>97</v>
      </c>
    </row>
    <row r="15" spans="1:6" ht="51" customHeight="1">
      <c r="A15" s="43">
        <v>13</v>
      </c>
      <c r="B15" s="42" t="s">
        <v>80</v>
      </c>
      <c r="C15" s="63" t="s">
        <v>52</v>
      </c>
      <c r="D15" s="63" t="s">
        <v>52</v>
      </c>
      <c r="E15" s="61" t="s">
        <v>97</v>
      </c>
      <c r="F15" s="63" t="s">
        <v>97</v>
      </c>
    </row>
    <row r="16" spans="1:6" ht="23.25" customHeight="1">
      <c r="A16" s="43">
        <v>14</v>
      </c>
      <c r="B16" s="42" t="s">
        <v>81</v>
      </c>
      <c r="C16" s="61">
        <v>150000</v>
      </c>
      <c r="D16" s="63">
        <f t="shared" si="0"/>
        <v>880</v>
      </c>
      <c r="E16" s="61">
        <v>149120</v>
      </c>
      <c r="F16" s="61">
        <v>100000</v>
      </c>
    </row>
    <row r="17" spans="1:6" ht="36.75" customHeight="1">
      <c r="A17" s="43">
        <v>15</v>
      </c>
      <c r="B17" s="42" t="s">
        <v>82</v>
      </c>
      <c r="C17" s="61">
        <v>36298</v>
      </c>
      <c r="D17" s="63">
        <f t="shared" si="0"/>
        <v>35640</v>
      </c>
      <c r="E17" s="61">
        <v>658</v>
      </c>
      <c r="F17" s="61">
        <v>36500</v>
      </c>
    </row>
    <row r="18" spans="1:6" ht="48.75" customHeight="1">
      <c r="A18" s="43">
        <v>16</v>
      </c>
      <c r="B18" s="42" t="s">
        <v>144</v>
      </c>
      <c r="C18" s="61">
        <v>57000</v>
      </c>
      <c r="D18" s="63">
        <f t="shared" si="0"/>
        <v>48000</v>
      </c>
      <c r="E18" s="61">
        <v>9000</v>
      </c>
      <c r="F18" s="61">
        <v>50000</v>
      </c>
    </row>
    <row r="19" spans="1:6" ht="32.25" customHeight="1">
      <c r="A19" s="43">
        <v>17</v>
      </c>
      <c r="B19" s="42" t="s">
        <v>83</v>
      </c>
      <c r="C19" s="63" t="s">
        <v>52</v>
      </c>
      <c r="D19" s="63" t="s">
        <v>52</v>
      </c>
      <c r="E19" s="61" t="s">
        <v>97</v>
      </c>
      <c r="F19" s="63" t="s">
        <v>97</v>
      </c>
    </row>
    <row r="20" spans="1:6" ht="38.25" customHeight="1">
      <c r="A20" s="43">
        <v>18</v>
      </c>
      <c r="B20" s="42" t="s">
        <v>84</v>
      </c>
      <c r="C20" s="61">
        <v>25000</v>
      </c>
      <c r="D20" s="63">
        <f t="shared" si="0"/>
        <v>4500</v>
      </c>
      <c r="E20" s="61">
        <v>20500</v>
      </c>
      <c r="F20" s="61" t="s">
        <v>97</v>
      </c>
    </row>
    <row r="21" spans="1:6" ht="32.25" customHeight="1">
      <c r="A21" s="43">
        <v>19</v>
      </c>
      <c r="B21" s="42" t="s">
        <v>85</v>
      </c>
      <c r="C21" s="61">
        <v>10000</v>
      </c>
      <c r="D21" s="63">
        <f t="shared" si="0"/>
        <v>4800</v>
      </c>
      <c r="E21" s="61">
        <v>5200</v>
      </c>
      <c r="F21" s="61" t="s">
        <v>97</v>
      </c>
    </row>
    <row r="22" spans="1:6" ht="36" customHeight="1">
      <c r="A22" s="43">
        <v>20</v>
      </c>
      <c r="B22" s="42" t="s">
        <v>106</v>
      </c>
      <c r="C22" s="61">
        <v>50000</v>
      </c>
      <c r="D22" s="63">
        <f t="shared" si="0"/>
        <v>38619</v>
      </c>
      <c r="E22" s="64">
        <v>11381</v>
      </c>
      <c r="F22" s="61" t="s">
        <v>97</v>
      </c>
    </row>
    <row r="23" spans="1:6" ht="23.25" customHeight="1">
      <c r="A23" s="41"/>
      <c r="B23" s="44" t="s">
        <v>86</v>
      </c>
      <c r="C23" s="62">
        <f>SUM(C3:C22)</f>
        <v>1768830.35</v>
      </c>
      <c r="D23" s="62">
        <f>SUM(D4:D22)</f>
        <v>854937</v>
      </c>
      <c r="E23" s="65">
        <f>SUM(E3:E22)</f>
        <v>913893.35</v>
      </c>
      <c r="F23" s="65">
        <f>SUM(F3:F22)</f>
        <v>913893.35</v>
      </c>
    </row>
    <row r="24" ht="23.25" customHeight="1">
      <c r="B24" s="9" t="s">
        <v>94</v>
      </c>
    </row>
  </sheetData>
  <sheetProtection/>
  <mergeCells count="1">
    <mergeCell ref="A1:E1"/>
  </mergeCells>
  <printOptions/>
  <pageMargins left="0.3854166666666667" right="0.041666666666666664" top="0.75" bottom="0.4479166666666667" header="0.3" footer="0.3"/>
  <pageSetup horizontalDpi="600" verticalDpi="600" orientation="portrait" paperSize="9" r:id="rId1"/>
  <headerFooter>
    <oddHeader>&amp;C&amp;"-,Bold"&amp;14&amp;UANNEXURE-A&amp;U</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hcl</dc:creator>
  <cp:keywords/>
  <dc:description/>
  <cp:lastModifiedBy>User</cp:lastModifiedBy>
  <cp:lastPrinted>2017-09-15T14:30:45Z</cp:lastPrinted>
  <dcterms:created xsi:type="dcterms:W3CDTF">2015-04-10T07:32:43Z</dcterms:created>
  <dcterms:modified xsi:type="dcterms:W3CDTF">2017-09-15T14:31:19Z</dcterms:modified>
  <cp:category/>
  <cp:version/>
  <cp:contentType/>
  <cp:contentStatus/>
</cp:coreProperties>
</file>